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570" windowWidth="28455" windowHeight="11955"/>
  </bookViews>
  <sheets>
    <sheet name="Приложение 6" sheetId="2" r:id="rId1"/>
  </sheets>
  <definedNames>
    <definedName name="_xlnm.Print_Area" localSheetId="0">'Приложение 6'!$A$1:$F$79</definedName>
  </definedNames>
  <calcPr calcId="144525"/>
</workbook>
</file>

<file path=xl/calcChain.xml><?xml version="1.0" encoding="utf-8"?>
<calcChain xmlns="http://schemas.openxmlformats.org/spreadsheetml/2006/main">
  <c r="D41" i="2" l="1"/>
  <c r="D40" i="2"/>
  <c r="D39" i="2"/>
  <c r="D34" i="2"/>
  <c r="E42" i="2" l="1"/>
  <c r="F41" i="2"/>
  <c r="F40" i="2"/>
  <c r="E41" i="2"/>
  <c r="E40" i="2"/>
  <c r="E39" i="2"/>
  <c r="E29" i="2" l="1"/>
  <c r="E27" i="2"/>
  <c r="D29" i="2"/>
  <c r="D27" i="2"/>
  <c r="E72" i="2" l="1"/>
  <c r="F72" i="2"/>
  <c r="D72" i="2"/>
  <c r="E68" i="2"/>
  <c r="F68" i="2"/>
  <c r="D68" i="2"/>
  <c r="E61" i="2"/>
  <c r="F61" i="2"/>
  <c r="D61" i="2"/>
  <c r="E56" i="2"/>
  <c r="F56" i="2"/>
  <c r="D56" i="2"/>
  <c r="E53" i="2"/>
  <c r="F53" i="2"/>
  <c r="D53" i="2"/>
  <c r="E48" i="2"/>
  <c r="F48" i="2"/>
  <c r="D48" i="2"/>
  <c r="E43" i="2"/>
  <c r="F43" i="2"/>
  <c r="D43" i="2"/>
  <c r="E38" i="2"/>
  <c r="F38" i="2"/>
  <c r="D38" i="2"/>
  <c r="E33" i="2"/>
  <c r="F33" i="2"/>
  <c r="D33" i="2"/>
  <c r="E26" i="2"/>
  <c r="F26" i="2"/>
  <c r="D26" i="2"/>
  <c r="E23" i="2"/>
  <c r="F23" i="2"/>
  <c r="D23" i="2"/>
  <c r="E19" i="2"/>
  <c r="F19" i="2"/>
  <c r="D19" i="2"/>
  <c r="E15" i="2"/>
  <c r="F15" i="2"/>
  <c r="D15" i="2"/>
  <c r="E11" i="2"/>
  <c r="F11" i="2"/>
  <c r="D11" i="2"/>
  <c r="F77" i="2" l="1"/>
  <c r="E77" i="2"/>
  <c r="D77" i="2"/>
</calcChain>
</file>

<file path=xl/sharedStrings.xml><?xml version="1.0" encoding="utf-8"?>
<sst xmlns="http://schemas.openxmlformats.org/spreadsheetml/2006/main" count="145" uniqueCount="145">
  <si>
    <t xml:space="preserve">  Муниципальная программа "Совершенствование муниципального управления на территории Невьянского муниципального округа до 2029 года"</t>
  </si>
  <si>
    <t>0100000000</t>
  </si>
  <si>
    <t xml:space="preserve">    Подпрограмма "Развитие муниципальной службы в Невьянском муниципальном округе"</t>
  </si>
  <si>
    <t>0110000000</t>
  </si>
  <si>
    <t xml:space="preserve">    Подпрограмма "Противодействие коррупции в Невьянском муниципальном округе на 2022- 2029 годы"</t>
  </si>
  <si>
    <t>0120000000</t>
  </si>
  <si>
    <t xml:space="preserve">    Подпрограмма "Обеспечение реализации муниципальной программы "Совершенствование муниципального управления на территории Невьянского муниципального округа на 2022-2029 годы"</t>
  </si>
  <si>
    <t>0130000000</t>
  </si>
  <si>
    <t xml:space="preserve">  Муниципальная программа "Обеспечение общественной безопасности населения Невьянского муниципального округа до 2029 года"</t>
  </si>
  <si>
    <t>0200000000</t>
  </si>
  <si>
    <t xml:space="preserve">    Подпрограмма "Предупреждение и ликвидация чрезвычайных ситуаций, гражданская оборона"</t>
  </si>
  <si>
    <t>0210000000</t>
  </si>
  <si>
    <t xml:space="preserve">    Подпрограмма "Обеспечение первичных мер пожарной безопасности"</t>
  </si>
  <si>
    <t>0220000000</t>
  </si>
  <si>
    <t xml:space="preserve">    Подпрограмма "Организация и развитие водохозяйственного комплекса на территории Невьянского муниципального округа"</t>
  </si>
  <si>
    <t>0230000000</t>
  </si>
  <si>
    <t xml:space="preserve">  Муниципальная программа "Реализация основных направлений в строительном комплексе Невьянского муниципального округа до 2029 года"</t>
  </si>
  <si>
    <t>0300000000</t>
  </si>
  <si>
    <t xml:space="preserve">    Подпрограмма "Улучшение жилищных условий граждан, проживающих на территории Невьянского муниципального округа"</t>
  </si>
  <si>
    <t>0310000000</t>
  </si>
  <si>
    <t xml:space="preserve">    Подпрограмма "Строительство объектов капитального строительства"</t>
  </si>
  <si>
    <t>0320000000</t>
  </si>
  <si>
    <t xml:space="preserve">    Подпрограмма "Стимулирование развития жилищного строительства"</t>
  </si>
  <si>
    <t>0330000000</t>
  </si>
  <si>
    <t xml:space="preserve">  Муниципальная программа "Развитие транспортной инфраструктуры, дорожного хозяйства в Невьянском муниципальном округе до 2029 года"</t>
  </si>
  <si>
    <t>0400000000</t>
  </si>
  <si>
    <t xml:space="preserve">    Подпрограмма "Функционирование дорожного хозяйства"</t>
  </si>
  <si>
    <t>0410000000</t>
  </si>
  <si>
    <t xml:space="preserve">    Подпрограмма "Организация транспортного обслуживания населения"</t>
  </si>
  <si>
    <t>0420000000</t>
  </si>
  <si>
    <t xml:space="preserve">  Муниципальная программа "Развитие жилищно-коммунального хозяйства и повышение энергетической эффективности в Невьянском муниципальном округе до 2030 года"</t>
  </si>
  <si>
    <t>0500000000</t>
  </si>
  <si>
    <t xml:space="preserve">    Подпрограмма "Реконструкция, модернизация, ремонт систем коммунальной инфраструктуры, а также объектов обезвреживания и захоронения твердых бытовых отходов"</t>
  </si>
  <si>
    <t>0510000000</t>
  </si>
  <si>
    <t xml:space="preserve">    Подпрограмма "Капитальный ремонт общего имущества в многоквартирных домах Невьянского муниципального округа"</t>
  </si>
  <si>
    <t>0520000000</t>
  </si>
  <si>
    <t xml:space="preserve">    Подпрограмма "Энергосбережение и повышение энергетической эффективности в Невьянском муниципальном округе"</t>
  </si>
  <si>
    <t>0530000000</t>
  </si>
  <si>
    <t xml:space="preserve">    Подпрограмма "Организация и содержание объектов благоустройства"</t>
  </si>
  <si>
    <t>0540000000</t>
  </si>
  <si>
    <t xml:space="preserve">    Подпрограмма "Организация ритуальных услуг и содержание мест захоронения"</t>
  </si>
  <si>
    <t>0550000000</t>
  </si>
  <si>
    <t xml:space="preserve">    Подпрограмма "Экологическая безопасность Невьянского муниципального округа"</t>
  </si>
  <si>
    <t>0560000000</t>
  </si>
  <si>
    <t xml:space="preserve">  Муниципальная программа "Повышение эффективности управления муниципальной собственностью Невьянского муниципального округа и распоряжения земельными участками, государственная собственность на которые не разграничена до 2029 года"</t>
  </si>
  <si>
    <t>0600000000</t>
  </si>
  <si>
    <t xml:space="preserve">    Подпрограмма "Организация управления муниципальной собственностью Невьянского муниципального округа, имуществом подлежащим оформлению в собственность Невьянского муниципального округа и другого имущества в случаях, установленных федеральными нормативными правовыми актами"</t>
  </si>
  <si>
    <t>0610000000</t>
  </si>
  <si>
    <t xml:space="preserve">    Подпрограмма "Организация распоряжения земельными участками, государственная собственность на которые не разграничена"</t>
  </si>
  <si>
    <t>0620000000</t>
  </si>
  <si>
    <t xml:space="preserve">    Подпрограмма "Предоставление социальных выплат молодым семьям на приобретение (строительство) жилья на территории Невьянского муниципального округа "</t>
  </si>
  <si>
    <t>0630000000</t>
  </si>
  <si>
    <t xml:space="preserve">    Подпрограмма "Предоставление региональных социальных выплат молодым семьям на улучшение жилищных условий на территории Невьянского муниципального округа"</t>
  </si>
  <si>
    <t>0640000000</t>
  </si>
  <si>
    <t xml:space="preserve">  Муниципальная программа "Развитие системы образования в Невьянском муниципальном округе до 2029 года"</t>
  </si>
  <si>
    <t>0700000000</t>
  </si>
  <si>
    <t xml:space="preserve">    Подпрограмма "Развитие системы дошкольного образования в Невьянском муниципальном округе"</t>
  </si>
  <si>
    <t>0710000000</t>
  </si>
  <si>
    <t xml:space="preserve">    Подпрограмма "Развитие системы общего образования в Невьянском муниципальном округе"</t>
  </si>
  <si>
    <t>0720000000</t>
  </si>
  <si>
    <t xml:space="preserve">    Подпрограмма "Развитие системы дополнительного образования, отдыха и оздоровления детей в Невьянском муниципальном округе"</t>
  </si>
  <si>
    <t>0730000000</t>
  </si>
  <si>
    <t xml:space="preserve">    Подпрограмма "Обеспечение реализации муниципальной программы "Развитие муниципальной системы образования в Невьянском муниципальном округе до 2029 года"</t>
  </si>
  <si>
    <t>0740000000</t>
  </si>
  <si>
    <t xml:space="preserve">  Муниципальная программа "Развитие культуры и туризма в Невьянском муниципальном округе до 2029 года"</t>
  </si>
  <si>
    <t>0800000000</t>
  </si>
  <si>
    <t xml:space="preserve">    Подпрограмма "Развитие туризма в Невьянском муниципальном округе на 2022-2029 годы"</t>
  </si>
  <si>
    <t>0810000000</t>
  </si>
  <si>
    <t xml:space="preserve">    Подпрограмма "Развитие культуры в Невьянском муниципальном округе" на 2022-2029 годы</t>
  </si>
  <si>
    <t>0820000000</t>
  </si>
  <si>
    <t xml:space="preserve">    Подпрограмма "Развитие дополнительного образования в области искусства"</t>
  </si>
  <si>
    <t>0830000000</t>
  </si>
  <si>
    <t xml:space="preserve">    Подпрограмма "Обеспечение реализации программы " Развитие культуры и туризма в Невьянском муниципальном округе до 2029 года"</t>
  </si>
  <si>
    <t>0840000000</t>
  </si>
  <si>
    <t xml:space="preserve">  Муниципальная программа "Новое качество жизни жителей Невьянского муниципального округа на период 2022-2029 года"</t>
  </si>
  <si>
    <t>0900000000</t>
  </si>
  <si>
    <t xml:space="preserve">    Подпрограмма "Информационное общество Невьянского муниципального округа"</t>
  </si>
  <si>
    <t>0910000000</t>
  </si>
  <si>
    <t xml:space="preserve">    Подпрограмма "Профилактика заболеваний и формирование здорового образа жизни"</t>
  </si>
  <si>
    <t>0920000000</t>
  </si>
  <si>
    <t xml:space="preserve">    Подпрограмма "Профилактика экстремизма в Невьянском муниципальном округе"</t>
  </si>
  <si>
    <t>0930000000</t>
  </si>
  <si>
    <t xml:space="preserve">    Подпрограмма "Профилактика правонарушений в Невьянском муниципальном округе"</t>
  </si>
  <si>
    <t>0940000000</t>
  </si>
  <si>
    <t xml:space="preserve">  Муниципальная программа "Социальная поддержка и социальное обслуживание населения Невьянского муниципального округа до 2029 года"</t>
  </si>
  <si>
    <t>1000000000</t>
  </si>
  <si>
    <t xml:space="preserve">    Подпрограмма "Дополнительные меры социальной поддержки населения Невьянского муниципального округа на 2022 -2029 годы"</t>
  </si>
  <si>
    <t>1010000000</t>
  </si>
  <si>
    <t xml:space="preserve">    Подпрограмма "Адресная поддержка населения Невьянского муниципального округа" на 2022 - 2029 годы"</t>
  </si>
  <si>
    <t>1020000000</t>
  </si>
  <si>
    <t xml:space="preserve">  Муниципальная программа "Развитие физической культуры, спорта и молодежной политики в Невьянском муниципальном округе до 2029 года"</t>
  </si>
  <si>
    <t>1100000000</t>
  </si>
  <si>
    <t xml:space="preserve">    Подпрограмма "Молодежь Невьянского муниципального округа"</t>
  </si>
  <si>
    <t>1110000000</t>
  </si>
  <si>
    <t xml:space="preserve">    Подпрограмма "Патриотическое воспитание и подготовка к военной службе молодежи в Невьянском муниципальном округе" на 2022 - 2029 годы"</t>
  </si>
  <si>
    <t>1120000000</t>
  </si>
  <si>
    <t xml:space="preserve">    Подпрограмма "Развитие дополнительного образования в области физической культуры и спорта"</t>
  </si>
  <si>
    <t>1130000000</t>
  </si>
  <si>
    <t xml:space="preserve">    Подпрограмма "Развитие физической культуры, спорта на территории Невьянского муниципального округа"</t>
  </si>
  <si>
    <t>1140000000</t>
  </si>
  <si>
    <t xml:space="preserve">  Муниципальная программа "Содействие социально-экономическому развитию Невьянского муниципального округа до 2029 года"</t>
  </si>
  <si>
    <t>1200000000</t>
  </si>
  <si>
    <t xml:space="preserve">    Подпрограмма "Комплексное развитие сельских территорий Невьянского муниципального округа" на 2022 - 2029 годы"</t>
  </si>
  <si>
    <t>1210000000</t>
  </si>
  <si>
    <t xml:space="preserve">    Подпрограмма "Содействие развитию малого и среднего предпринимательства в Невьянском муниципальном округе на 2022-2029 годы"</t>
  </si>
  <si>
    <t>1220000000</t>
  </si>
  <si>
    <t xml:space="preserve">    Подпрограмма "Развитие агропромышленного комплекса, потребительского рынка в Невьянском муниципальном округе до 2029 года"</t>
  </si>
  <si>
    <t>1230000000</t>
  </si>
  <si>
    <t xml:space="preserve">    Подпрограмма "Поддержка социально ориентированных некоммерческих организаций в Невьянском муниципальном округе на 2022 - 2029 годы"</t>
  </si>
  <si>
    <t>1240000000</t>
  </si>
  <si>
    <t xml:space="preserve">    Подпрограмма "Создание доступной среды для инвалидов и других маломобильных групп населения на территории Невьянского муниципального округа до 2029 года"</t>
  </si>
  <si>
    <t>1250000000</t>
  </si>
  <si>
    <t xml:space="preserve">    Подпрограмма "Применение практики инициативного бюджетирования на территории Невьянского муниципального округа до 2029 года"</t>
  </si>
  <si>
    <t>1260000000</t>
  </si>
  <si>
    <t xml:space="preserve">  Муниципальная программа "Управление муниципальными финансами Невьянского муниципального округа до 2029 года"</t>
  </si>
  <si>
    <t>1300000000</t>
  </si>
  <si>
    <t xml:space="preserve">    Подпрограмма "Управление муниципальным долгом"</t>
  </si>
  <si>
    <t>1320000000</t>
  </si>
  <si>
    <t xml:space="preserve">    Подпрограмма "Совершенствование информационной системы управления финансами"</t>
  </si>
  <si>
    <t>1330000000</t>
  </si>
  <si>
    <t xml:space="preserve">    Подпрограмма "Обеспечение реализации муниципальной программы "Управление муниципальными финансами Невьянского муниципального округа до 2029 года"</t>
  </si>
  <si>
    <t>1340000000</t>
  </si>
  <si>
    <t xml:space="preserve">  Муниципальная программа "Формирование современной городской среды на территории Невьянского муниципального округа в период 2020-2030 годы"</t>
  </si>
  <si>
    <t>1400000000</t>
  </si>
  <si>
    <t xml:space="preserve">    Подпрограмма "Комплексное благоустройство дворовых территорий Невьянского муниципального округа"</t>
  </si>
  <si>
    <t>1410000000</t>
  </si>
  <si>
    <t xml:space="preserve">    Подпрограмма "Комплексное благоустройство общественных территорий Невьянского муниципального округа"</t>
  </si>
  <si>
    <t>1420000000</t>
  </si>
  <si>
    <t xml:space="preserve">  Муниципальная программа "Формирование законопослушного поведения участников дорожного движения на территории Невьянского муниципального округа на 2022-2029 годы"</t>
  </si>
  <si>
    <t>1500000000</t>
  </si>
  <si>
    <t xml:space="preserve">  Муниципальная программа" Профилактика терроризма, а также минимизация и (или) ликвидация последствий его проявлений в Невьянском муниципальном округе до 2029 года"</t>
  </si>
  <si>
    <t>1600000000</t>
  </si>
  <si>
    <t xml:space="preserve">Всего расходов:   </t>
  </si>
  <si>
    <t>Наименование муниципальной программы (подпрограммы)</t>
  </si>
  <si>
    <t>Код целевой статьи</t>
  </si>
  <si>
    <t>Сумма, в тысячах рублей</t>
  </si>
  <si>
    <t>2026 год</t>
  </si>
  <si>
    <t>2027 год</t>
  </si>
  <si>
    <t>2028 год</t>
  </si>
  <si>
    <t>Перечень муниципальных программ Невьянского муниципального округа, подлежащих реализации в 2026 году и плановом периоде 2027 и 2028 годов</t>
  </si>
  <si>
    <t>Приложение № 6</t>
  </si>
  <si>
    <t xml:space="preserve"> «О бюджете Невьянского муниципального округа</t>
  </si>
  <si>
    <t>к решению Думы Невьянского муниципального  округа</t>
  </si>
  <si>
    <t>на 2026 год и плановый период 2027 и 2028 годов»</t>
  </si>
  <si>
    <t>Номер строки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</si>
</sst>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4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7">
    <xf numFmtId="0" fontId="0" fillId="0" borderId="0"/>
    <xf numFmtId="0" fontId="2" fillId="0" borderId="1">
      <alignment wrapText="1"/>
    </xf>
    <xf numFmtId="0" fontId="2" fillId="0" borderId="1"/>
    <xf numFmtId="0" fontId="3" fillId="0" borderId="1">
      <alignment horizontal="center"/>
    </xf>
    <xf numFmtId="0" fontId="2" fillId="0" borderId="1">
      <alignment horizontal="right"/>
    </xf>
    <xf numFmtId="0" fontId="2" fillId="0" borderId="2">
      <alignment horizontal="center" vertical="center" wrapText="1"/>
    </xf>
    <xf numFmtId="0" fontId="4" fillId="0" borderId="2">
      <alignment vertical="top" wrapText="1"/>
    </xf>
    <xf numFmtId="1" fontId="2" fillId="0" borderId="2">
      <alignment horizontal="center" vertical="top" shrinkToFit="1"/>
    </xf>
    <xf numFmtId="4" fontId="4" fillId="2" borderId="2">
      <alignment horizontal="right" vertical="top" shrinkToFit="1"/>
    </xf>
    <xf numFmtId="4" fontId="4" fillId="3" borderId="2">
      <alignment horizontal="right" vertical="top" shrinkToFit="1"/>
    </xf>
    <xf numFmtId="0" fontId="4" fillId="0" borderId="3">
      <alignment horizontal="right"/>
    </xf>
    <xf numFmtId="4" fontId="4" fillId="2" borderId="3">
      <alignment horizontal="right" vertical="top" shrinkToFit="1"/>
    </xf>
    <xf numFmtId="4" fontId="4" fillId="3" borderId="3">
      <alignment horizontal="right" vertical="top" shrinkToFit="1"/>
    </xf>
    <xf numFmtId="0" fontId="2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2" fillId="4" borderId="1"/>
    <xf numFmtId="0" fontId="2" fillId="4" borderId="1">
      <alignment shrinkToFit="1"/>
    </xf>
    <xf numFmtId="1" fontId="2" fillId="0" borderId="2">
      <alignment horizontal="left" vertical="top" wrapText="1" indent="2"/>
    </xf>
    <xf numFmtId="0" fontId="2" fillId="4" borderId="1">
      <alignment horizontal="center"/>
    </xf>
    <xf numFmtId="4" fontId="4" fillId="0" borderId="2">
      <alignment horizontal="right" vertical="top" shrinkToFit="1"/>
    </xf>
    <xf numFmtId="4" fontId="2" fillId="0" borderId="2">
      <alignment horizontal="right" vertical="top" shrinkToFit="1"/>
    </xf>
    <xf numFmtId="0" fontId="1" fillId="0" borderId="1"/>
    <xf numFmtId="0" fontId="5" fillId="0" borderId="1"/>
  </cellStyleXfs>
  <cellXfs count="47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4" fillId="0" borderId="1" xfId="2" applyNumberFormat="1" applyFont="1" applyProtection="1"/>
    <xf numFmtId="0" fontId="6" fillId="0" borderId="0" xfId="0" applyFont="1" applyProtection="1">
      <protection locked="0"/>
    </xf>
    <xf numFmtId="0" fontId="8" fillId="5" borderId="1" xfId="2" applyNumberFormat="1" applyFont="1" applyFill="1" applyProtection="1"/>
    <xf numFmtId="0" fontId="7" fillId="5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8" fillId="5" borderId="1" xfId="1" applyNumberFormat="1" applyFont="1" applyFill="1" applyAlignment="1" applyProtection="1">
      <alignment wrapText="1"/>
    </xf>
    <xf numFmtId="0" fontId="13" fillId="0" borderId="1" xfId="26" applyFont="1" applyFill="1" applyAlignment="1" applyProtection="1">
      <alignment vertical="top"/>
      <protection locked="0"/>
    </xf>
    <xf numFmtId="0" fontId="14" fillId="0" borderId="1" xfId="25" applyFont="1" applyAlignment="1">
      <alignment vertical="top"/>
    </xf>
    <xf numFmtId="0" fontId="12" fillId="0" borderId="1" xfId="25" applyFont="1" applyAlignment="1">
      <alignment vertical="top"/>
    </xf>
    <xf numFmtId="0" fontId="15" fillId="0" borderId="1" xfId="26" applyFont="1" applyFill="1" applyAlignment="1" applyProtection="1">
      <alignment vertical="top"/>
      <protection locked="0"/>
    </xf>
    <xf numFmtId="49" fontId="15" fillId="0" borderId="8" xfId="0" applyNumberFormat="1" applyFont="1" applyFill="1" applyBorder="1" applyAlignment="1" applyProtection="1">
      <alignment vertical="center" wrapText="1"/>
      <protection locked="0"/>
    </xf>
    <xf numFmtId="49" fontId="15" fillId="0" borderId="9" xfId="0" applyNumberFormat="1" applyFont="1" applyFill="1" applyBorder="1" applyAlignment="1" applyProtection="1">
      <alignment vertical="center" wrapText="1"/>
      <protection locked="0"/>
    </xf>
    <xf numFmtId="0" fontId="9" fillId="5" borderId="2" xfId="5" applyNumberFormat="1" applyFont="1" applyFill="1" applyProtection="1">
      <alignment horizontal="center" vertical="center" wrapText="1"/>
    </xf>
    <xf numFmtId="0" fontId="15" fillId="0" borderId="4" xfId="0" applyFont="1" applyBorder="1" applyAlignment="1" applyProtection="1">
      <alignment horizontal="center"/>
      <protection locked="0"/>
    </xf>
    <xf numFmtId="0" fontId="9" fillId="5" borderId="5" xfId="5" applyNumberFormat="1" applyFont="1" applyFill="1" applyBorder="1" applyAlignment="1" applyProtection="1">
      <alignment horizontal="center" vertical="center" wrapText="1"/>
    </xf>
    <xf numFmtId="0" fontId="9" fillId="5" borderId="2" xfId="5" applyNumberFormat="1" applyFont="1" applyFill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top"/>
      <protection locked="0"/>
    </xf>
    <xf numFmtId="0" fontId="11" fillId="5" borderId="5" xfId="6" applyNumberFormat="1" applyFont="1" applyFill="1" applyBorder="1" applyProtection="1">
      <alignment vertical="top" wrapText="1"/>
    </xf>
    <xf numFmtId="1" fontId="11" fillId="5" borderId="2" xfId="7" applyNumberFormat="1" applyFont="1" applyFill="1" applyProtection="1">
      <alignment horizontal="center" vertical="top" shrinkToFit="1"/>
    </xf>
    <xf numFmtId="4" fontId="11" fillId="5" borderId="2" xfId="8" applyNumberFormat="1" applyFont="1" applyFill="1" applyProtection="1">
      <alignment horizontal="right" vertical="top" shrinkToFit="1"/>
    </xf>
    <xf numFmtId="0" fontId="15" fillId="0" borderId="4" xfId="0" applyFont="1" applyBorder="1" applyAlignment="1" applyProtection="1">
      <alignment horizontal="center" vertical="top"/>
      <protection locked="0"/>
    </xf>
    <xf numFmtId="0" fontId="9" fillId="5" borderId="5" xfId="6" applyNumberFormat="1" applyFont="1" applyFill="1" applyBorder="1" applyProtection="1">
      <alignment vertical="top" wrapText="1"/>
    </xf>
    <xf numFmtId="1" fontId="9" fillId="5" borderId="2" xfId="7" applyNumberFormat="1" applyFont="1" applyFill="1" applyProtection="1">
      <alignment horizontal="center" vertical="top" shrinkToFit="1"/>
    </xf>
    <xf numFmtId="4" fontId="9" fillId="5" borderId="2" xfId="8" applyNumberFormat="1" applyFont="1" applyFill="1" applyProtection="1">
      <alignment horizontal="right" vertical="top" shrinkToFit="1"/>
    </xf>
    <xf numFmtId="4" fontId="11" fillId="5" borderId="4" xfId="11" applyNumberFormat="1" applyFont="1" applyFill="1" applyBorder="1" applyProtection="1">
      <alignment horizontal="right" vertical="top" shrinkToFit="1"/>
    </xf>
    <xf numFmtId="0" fontId="12" fillId="0" borderId="1" xfId="25" applyFont="1" applyAlignment="1">
      <alignment vertical="top"/>
    </xf>
    <xf numFmtId="0" fontId="9" fillId="0" borderId="1" xfId="1" applyNumberFormat="1" applyFont="1" applyFill="1" applyAlignment="1" applyProtection="1">
      <alignment vertical="top" wrapText="1"/>
    </xf>
    <xf numFmtId="0" fontId="8" fillId="5" borderId="1" xfId="13" applyNumberFormat="1" applyFont="1" applyFill="1" applyProtection="1">
      <alignment horizontal="left" wrapText="1"/>
    </xf>
    <xf numFmtId="0" fontId="8" fillId="5" borderId="1" xfId="13" applyFont="1" applyFill="1">
      <alignment horizontal="left" wrapText="1"/>
    </xf>
    <xf numFmtId="0" fontId="9" fillId="0" borderId="8" xfId="5" applyNumberFormat="1" applyFont="1" applyFill="1" applyBorder="1" applyAlignment="1" applyProtection="1">
      <alignment horizontal="center" vertical="top" wrapText="1"/>
    </xf>
    <xf numFmtId="0" fontId="9" fillId="0" borderId="12" xfId="5" applyNumberFormat="1" applyFont="1" applyFill="1" applyBorder="1" applyAlignment="1" applyProtection="1">
      <alignment horizontal="center" vertical="top" wrapText="1"/>
    </xf>
    <xf numFmtId="0" fontId="9" fillId="0" borderId="13" xfId="5" applyNumberFormat="1" applyFont="1" applyFill="1" applyBorder="1" applyAlignment="1" applyProtection="1">
      <alignment horizontal="center" vertical="top" wrapText="1"/>
    </xf>
    <xf numFmtId="0" fontId="9" fillId="0" borderId="14" xfId="5" applyNumberFormat="1" applyFont="1" applyFill="1" applyBorder="1" applyAlignment="1" applyProtection="1">
      <alignment horizontal="center" vertical="top" wrapText="1"/>
    </xf>
    <xf numFmtId="0" fontId="9" fillId="5" borderId="10" xfId="5" applyNumberFormat="1" applyFont="1" applyFill="1" applyBorder="1" applyAlignment="1" applyProtection="1">
      <alignment horizontal="center" vertical="top" wrapText="1"/>
    </xf>
    <xf numFmtId="0" fontId="9" fillId="5" borderId="11" xfId="5" applyNumberFormat="1" applyFont="1" applyFill="1" applyBorder="1" applyAlignment="1" applyProtection="1">
      <alignment horizontal="center" vertical="top" wrapText="1"/>
    </xf>
    <xf numFmtId="0" fontId="9" fillId="5" borderId="5" xfId="5" applyNumberFormat="1" applyFont="1" applyFill="1" applyBorder="1" applyAlignment="1" applyProtection="1">
      <alignment horizontal="center" vertical="top" wrapText="1"/>
    </xf>
    <xf numFmtId="0" fontId="9" fillId="5" borderId="1" xfId="3" applyNumberFormat="1" applyFont="1" applyFill="1" applyProtection="1">
      <alignment horizontal="center"/>
    </xf>
    <xf numFmtId="0" fontId="9" fillId="5" borderId="1" xfId="3" applyFont="1" applyFill="1">
      <alignment horizontal="center"/>
    </xf>
    <xf numFmtId="0" fontId="8" fillId="5" borderId="1" xfId="4" applyNumberFormat="1" applyFont="1" applyFill="1" applyProtection="1">
      <alignment horizontal="right"/>
    </xf>
    <xf numFmtId="0" fontId="8" fillId="5" borderId="1" xfId="4" applyFont="1" applyFill="1">
      <alignment horizontal="right"/>
    </xf>
    <xf numFmtId="0" fontId="11" fillId="5" borderId="6" xfId="10" applyNumberFormat="1" applyFont="1" applyFill="1" applyBorder="1" applyAlignment="1" applyProtection="1">
      <alignment horizontal="left"/>
    </xf>
    <xf numFmtId="0" fontId="11" fillId="5" borderId="7" xfId="10" applyFont="1" applyFill="1" applyBorder="1" applyAlignment="1">
      <alignment horizontal="left"/>
    </xf>
    <xf numFmtId="49" fontId="11" fillId="5" borderId="1" xfId="3" applyNumberFormat="1" applyFont="1" applyFill="1" applyAlignment="1" applyProtection="1">
      <alignment horizontal="center" vertical="top" wrapText="1"/>
    </xf>
    <xf numFmtId="49" fontId="6" fillId="0" borderId="1" xfId="0" applyNumberFormat="1" applyFont="1" applyBorder="1" applyAlignment="1">
      <alignment vertical="top" wrapText="1"/>
    </xf>
  </cellXfs>
  <cellStyles count="27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  <cellStyle name="Обычный 2" xfId="26"/>
    <cellStyle name="Обычный 4" xfId="2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showGridLines="0" tabSelected="1" view="pageBreakPreview" zoomScaleSheetLayoutView="100" workbookViewId="0">
      <pane ySplit="8" topLeftCell="A68" activePane="bottomLeft" state="frozen"/>
      <selection pane="bottomLeft" activeCell="M79" sqref="M79"/>
    </sheetView>
  </sheetViews>
  <sheetFormatPr defaultRowHeight="15" outlineLevelRow="1" x14ac:dyDescent="0.25"/>
  <cols>
    <col min="1" max="1" width="7.7109375" style="7" customWidth="1"/>
    <col min="2" max="2" width="65.5703125" style="6" customWidth="1"/>
    <col min="3" max="3" width="15.42578125" style="6" customWidth="1"/>
    <col min="4" max="4" width="13.5703125" style="6" customWidth="1"/>
    <col min="5" max="5" width="13.7109375" style="6" customWidth="1"/>
    <col min="6" max="6" width="13.28515625" style="6" customWidth="1"/>
    <col min="7" max="7" width="9.140625" style="1" customWidth="1"/>
    <col min="8" max="16384" width="9.140625" style="1"/>
  </cols>
  <sheetData>
    <row r="1" spans="1:7" ht="18" x14ac:dyDescent="0.25">
      <c r="B1" s="8"/>
      <c r="C1" s="10" t="s">
        <v>140</v>
      </c>
      <c r="D1" s="11"/>
      <c r="E1" s="28"/>
      <c r="F1" s="28"/>
      <c r="G1" s="2"/>
    </row>
    <row r="2" spans="1:7" ht="18" x14ac:dyDescent="0.25">
      <c r="B2" s="8"/>
      <c r="C2" s="12" t="s">
        <v>142</v>
      </c>
      <c r="D2" s="9"/>
      <c r="E2" s="9"/>
      <c r="F2" s="9"/>
      <c r="G2" s="2"/>
    </row>
    <row r="3" spans="1:7" ht="18" x14ac:dyDescent="0.25">
      <c r="B3" s="8"/>
      <c r="C3" s="12" t="s">
        <v>141</v>
      </c>
      <c r="D3" s="9"/>
      <c r="E3" s="9"/>
      <c r="F3" s="9"/>
      <c r="G3" s="2"/>
    </row>
    <row r="4" spans="1:7" x14ac:dyDescent="0.25">
      <c r="B4" s="8"/>
      <c r="C4" s="29" t="s">
        <v>143</v>
      </c>
      <c r="D4" s="29"/>
      <c r="E4" s="29"/>
      <c r="F4" s="29"/>
      <c r="G4" s="2"/>
    </row>
    <row r="5" spans="1:7" ht="15.75" x14ac:dyDescent="0.25">
      <c r="B5" s="39"/>
      <c r="C5" s="40"/>
      <c r="D5" s="40"/>
      <c r="E5" s="40"/>
      <c r="F5" s="40"/>
      <c r="G5" s="2"/>
    </row>
    <row r="6" spans="1:7" ht="44.25" customHeight="1" x14ac:dyDescent="0.25">
      <c r="A6" s="45" t="s">
        <v>139</v>
      </c>
      <c r="B6" s="46"/>
      <c r="C6" s="46"/>
      <c r="D6" s="46"/>
      <c r="E6" s="46"/>
      <c r="F6" s="46"/>
      <c r="G6" s="2"/>
    </row>
    <row r="7" spans="1:7" x14ac:dyDescent="0.25">
      <c r="B7" s="41"/>
      <c r="C7" s="42"/>
      <c r="D7" s="42"/>
      <c r="E7" s="42"/>
      <c r="F7" s="42"/>
      <c r="G7" s="2"/>
    </row>
    <row r="8" spans="1:7" ht="30" x14ac:dyDescent="0.25">
      <c r="A8" s="13" t="s">
        <v>144</v>
      </c>
      <c r="B8" s="32" t="s">
        <v>133</v>
      </c>
      <c r="C8" s="34" t="s">
        <v>134</v>
      </c>
      <c r="D8" s="36" t="s">
        <v>135</v>
      </c>
      <c r="E8" s="37"/>
      <c r="F8" s="38"/>
      <c r="G8" s="2"/>
    </row>
    <row r="9" spans="1:7" x14ac:dyDescent="0.25">
      <c r="A9" s="14"/>
      <c r="B9" s="33"/>
      <c r="C9" s="35"/>
      <c r="D9" s="15" t="s">
        <v>136</v>
      </c>
      <c r="E9" s="15" t="s">
        <v>137</v>
      </c>
      <c r="F9" s="15" t="s">
        <v>138</v>
      </c>
      <c r="G9" s="2"/>
    </row>
    <row r="10" spans="1:7" ht="15.75" x14ac:dyDescent="0.25">
      <c r="A10" s="16">
        <v>1</v>
      </c>
      <c r="B10" s="17">
        <v>2</v>
      </c>
      <c r="C10" s="18">
        <v>3</v>
      </c>
      <c r="D10" s="18">
        <v>4</v>
      </c>
      <c r="E10" s="18">
        <v>5</v>
      </c>
      <c r="F10" s="18">
        <v>6</v>
      </c>
      <c r="G10" s="2"/>
    </row>
    <row r="11" spans="1:7" s="4" customFormat="1" ht="45" x14ac:dyDescent="0.25">
      <c r="A11" s="19">
        <v>1</v>
      </c>
      <c r="B11" s="20" t="s">
        <v>0</v>
      </c>
      <c r="C11" s="21" t="s">
        <v>1</v>
      </c>
      <c r="D11" s="22">
        <f>D12+D13+D14</f>
        <v>159793.4</v>
      </c>
      <c r="E11" s="22">
        <f t="shared" ref="E11:F11" si="0">E12+E13+E14</f>
        <v>164711.6</v>
      </c>
      <c r="F11" s="22">
        <f t="shared" si="0"/>
        <v>167382.20000000001</v>
      </c>
      <c r="G11" s="3"/>
    </row>
    <row r="12" spans="1:7" ht="30" outlineLevel="1" x14ac:dyDescent="0.25">
      <c r="A12" s="23">
        <v>2</v>
      </c>
      <c r="B12" s="24" t="s">
        <v>2</v>
      </c>
      <c r="C12" s="25" t="s">
        <v>3</v>
      </c>
      <c r="D12" s="26">
        <v>241.5</v>
      </c>
      <c r="E12" s="26">
        <v>242.1</v>
      </c>
      <c r="F12" s="26">
        <v>242.6</v>
      </c>
      <c r="G12" s="2"/>
    </row>
    <row r="13" spans="1:7" ht="30" outlineLevel="1" x14ac:dyDescent="0.25">
      <c r="A13" s="23">
        <v>3</v>
      </c>
      <c r="B13" s="24" t="s">
        <v>4</v>
      </c>
      <c r="C13" s="25" t="s">
        <v>5</v>
      </c>
      <c r="D13" s="26">
        <v>10</v>
      </c>
      <c r="E13" s="26">
        <v>10</v>
      </c>
      <c r="F13" s="26">
        <v>10</v>
      </c>
      <c r="G13" s="2"/>
    </row>
    <row r="14" spans="1:7" ht="60" outlineLevel="1" x14ac:dyDescent="0.25">
      <c r="A14" s="23">
        <v>4</v>
      </c>
      <c r="B14" s="24" t="s">
        <v>6</v>
      </c>
      <c r="C14" s="25" t="s">
        <v>7</v>
      </c>
      <c r="D14" s="26">
        <v>159541.9</v>
      </c>
      <c r="E14" s="26">
        <v>164459.5</v>
      </c>
      <c r="F14" s="26">
        <v>167129.60000000001</v>
      </c>
      <c r="G14" s="2"/>
    </row>
    <row r="15" spans="1:7" s="4" customFormat="1" ht="45" x14ac:dyDescent="0.25">
      <c r="A15" s="19">
        <v>5</v>
      </c>
      <c r="B15" s="20" t="s">
        <v>8</v>
      </c>
      <c r="C15" s="21" t="s">
        <v>9</v>
      </c>
      <c r="D15" s="22">
        <f>D16+D17+D18</f>
        <v>27500.739999999998</v>
      </c>
      <c r="E15" s="22">
        <f t="shared" ref="E15:F15" si="1">E16+E17+E18</f>
        <v>22502.14</v>
      </c>
      <c r="F15" s="22">
        <f t="shared" si="1"/>
        <v>23191.9</v>
      </c>
      <c r="G15" s="3"/>
    </row>
    <row r="16" spans="1:7" ht="30" outlineLevel="1" x14ac:dyDescent="0.25">
      <c r="A16" s="23">
        <v>6</v>
      </c>
      <c r="B16" s="24" t="s">
        <v>10</v>
      </c>
      <c r="C16" s="25" t="s">
        <v>11</v>
      </c>
      <c r="D16" s="26">
        <v>12565.84</v>
      </c>
      <c r="E16" s="26">
        <v>12445.24</v>
      </c>
      <c r="F16" s="26">
        <v>13075</v>
      </c>
      <c r="G16" s="2"/>
    </row>
    <row r="17" spans="1:7" ht="30" outlineLevel="1" x14ac:dyDescent="0.25">
      <c r="A17" s="23">
        <v>7</v>
      </c>
      <c r="B17" s="24" t="s">
        <v>12</v>
      </c>
      <c r="C17" s="25" t="s">
        <v>13</v>
      </c>
      <c r="D17" s="26">
        <v>12579.9</v>
      </c>
      <c r="E17" s="26">
        <v>7672.9</v>
      </c>
      <c r="F17" s="26">
        <v>7672.9</v>
      </c>
      <c r="G17" s="2"/>
    </row>
    <row r="18" spans="1:7" ht="30" outlineLevel="1" x14ac:dyDescent="0.25">
      <c r="A18" s="23">
        <v>8</v>
      </c>
      <c r="B18" s="24" t="s">
        <v>14</v>
      </c>
      <c r="C18" s="25" t="s">
        <v>15</v>
      </c>
      <c r="D18" s="26">
        <v>2355</v>
      </c>
      <c r="E18" s="26">
        <v>2384</v>
      </c>
      <c r="F18" s="26">
        <v>2444</v>
      </c>
      <c r="G18" s="2"/>
    </row>
    <row r="19" spans="1:7" s="4" customFormat="1" ht="45" x14ac:dyDescent="0.25">
      <c r="A19" s="19">
        <v>9</v>
      </c>
      <c r="B19" s="20" t="s">
        <v>16</v>
      </c>
      <c r="C19" s="21" t="s">
        <v>17</v>
      </c>
      <c r="D19" s="22">
        <f>D20+D21+D22</f>
        <v>40016</v>
      </c>
      <c r="E19" s="22">
        <f t="shared" ref="E19:F19" si="2">E20+E21+E22</f>
        <v>17250</v>
      </c>
      <c r="F19" s="22">
        <f t="shared" si="2"/>
        <v>17250</v>
      </c>
      <c r="G19" s="3"/>
    </row>
    <row r="20" spans="1:7" ht="45" outlineLevel="1" x14ac:dyDescent="0.25">
      <c r="A20" s="23">
        <v>10</v>
      </c>
      <c r="B20" s="24" t="s">
        <v>18</v>
      </c>
      <c r="C20" s="25" t="s">
        <v>19</v>
      </c>
      <c r="D20" s="26">
        <v>36616</v>
      </c>
      <c r="E20" s="26">
        <v>10000</v>
      </c>
      <c r="F20" s="26">
        <v>10000</v>
      </c>
      <c r="G20" s="2"/>
    </row>
    <row r="21" spans="1:7" ht="30" outlineLevel="1" x14ac:dyDescent="0.25">
      <c r="A21" s="23">
        <v>11</v>
      </c>
      <c r="B21" s="24" t="s">
        <v>20</v>
      </c>
      <c r="C21" s="25" t="s">
        <v>21</v>
      </c>
      <c r="D21" s="26">
        <v>1800</v>
      </c>
      <c r="E21" s="26">
        <v>5250</v>
      </c>
      <c r="F21" s="26">
        <v>5250</v>
      </c>
      <c r="G21" s="2"/>
    </row>
    <row r="22" spans="1:7" ht="30" outlineLevel="1" x14ac:dyDescent="0.25">
      <c r="A22" s="23">
        <v>12</v>
      </c>
      <c r="B22" s="24" t="s">
        <v>22</v>
      </c>
      <c r="C22" s="25" t="s">
        <v>23</v>
      </c>
      <c r="D22" s="26">
        <v>1600</v>
      </c>
      <c r="E22" s="26">
        <v>2000</v>
      </c>
      <c r="F22" s="26">
        <v>2000</v>
      </c>
      <c r="G22" s="2"/>
    </row>
    <row r="23" spans="1:7" s="4" customFormat="1" ht="45" x14ac:dyDescent="0.25">
      <c r="A23" s="19">
        <v>13</v>
      </c>
      <c r="B23" s="20" t="s">
        <v>24</v>
      </c>
      <c r="C23" s="21" t="s">
        <v>25</v>
      </c>
      <c r="D23" s="22">
        <f>D24+D25</f>
        <v>249557</v>
      </c>
      <c r="E23" s="22">
        <f t="shared" ref="E23:F23" si="3">E24+E25</f>
        <v>71002.3</v>
      </c>
      <c r="F23" s="22">
        <f t="shared" si="3"/>
        <v>73233.5</v>
      </c>
      <c r="G23" s="3"/>
    </row>
    <row r="24" spans="1:7" outlineLevel="1" x14ac:dyDescent="0.25">
      <c r="A24" s="23">
        <v>14</v>
      </c>
      <c r="B24" s="24" t="s">
        <v>26</v>
      </c>
      <c r="C24" s="25" t="s">
        <v>27</v>
      </c>
      <c r="D24" s="26">
        <v>229164.6</v>
      </c>
      <c r="E24" s="26">
        <v>51114.3</v>
      </c>
      <c r="F24" s="26">
        <v>53345.5</v>
      </c>
      <c r="G24" s="2"/>
    </row>
    <row r="25" spans="1:7" ht="30" outlineLevel="1" x14ac:dyDescent="0.25">
      <c r="A25" s="23">
        <v>15</v>
      </c>
      <c r="B25" s="24" t="s">
        <v>28</v>
      </c>
      <c r="C25" s="25" t="s">
        <v>29</v>
      </c>
      <c r="D25" s="26">
        <v>20392.400000000001</v>
      </c>
      <c r="E25" s="26">
        <v>19888</v>
      </c>
      <c r="F25" s="26">
        <v>19888</v>
      </c>
      <c r="G25" s="2"/>
    </row>
    <row r="26" spans="1:7" s="4" customFormat="1" ht="60" x14ac:dyDescent="0.25">
      <c r="A26" s="19">
        <v>16</v>
      </c>
      <c r="B26" s="20" t="s">
        <v>30</v>
      </c>
      <c r="C26" s="21" t="s">
        <v>31</v>
      </c>
      <c r="D26" s="22">
        <f>D27+D28+D29+D30+D31+D32</f>
        <v>248196.84999999998</v>
      </c>
      <c r="E26" s="22">
        <f t="shared" ref="E26:F26" si="4">E27+E28+E29+E30+E31+E32</f>
        <v>197760.37</v>
      </c>
      <c r="F26" s="22">
        <f t="shared" si="4"/>
        <v>122955.47</v>
      </c>
      <c r="G26" s="3"/>
    </row>
    <row r="27" spans="1:7" ht="45" outlineLevel="1" x14ac:dyDescent="0.25">
      <c r="A27" s="23">
        <v>17</v>
      </c>
      <c r="B27" s="24" t="s">
        <v>32</v>
      </c>
      <c r="C27" s="25" t="s">
        <v>33</v>
      </c>
      <c r="D27" s="26">
        <f>62699.61+1500</f>
        <v>64199.61</v>
      </c>
      <c r="E27" s="26">
        <f>6116.62+3500</f>
        <v>9616.619999999999</v>
      </c>
      <c r="F27" s="26">
        <v>300</v>
      </c>
      <c r="G27" s="2"/>
    </row>
    <row r="28" spans="1:7" ht="30" outlineLevel="1" x14ac:dyDescent="0.25">
      <c r="A28" s="23">
        <v>18</v>
      </c>
      <c r="B28" s="24" t="s">
        <v>34</v>
      </c>
      <c r="C28" s="25" t="s">
        <v>35</v>
      </c>
      <c r="D28" s="26">
        <v>14382.3</v>
      </c>
      <c r="E28" s="26">
        <v>14138.3</v>
      </c>
      <c r="F28" s="26">
        <v>14138.3</v>
      </c>
      <c r="G28" s="2"/>
    </row>
    <row r="29" spans="1:7" ht="45" outlineLevel="1" x14ac:dyDescent="0.25">
      <c r="A29" s="23">
        <v>19</v>
      </c>
      <c r="B29" s="24" t="s">
        <v>36</v>
      </c>
      <c r="C29" s="25" t="s">
        <v>37</v>
      </c>
      <c r="D29" s="26">
        <f>56663.49-1500</f>
        <v>55163.49</v>
      </c>
      <c r="E29" s="26">
        <f>99061.33-3500</f>
        <v>95561.33</v>
      </c>
      <c r="F29" s="26">
        <v>28325.84</v>
      </c>
      <c r="G29" s="2"/>
    </row>
    <row r="30" spans="1:7" ht="30" outlineLevel="1" x14ac:dyDescent="0.25">
      <c r="A30" s="23">
        <v>20</v>
      </c>
      <c r="B30" s="24" t="s">
        <v>38</v>
      </c>
      <c r="C30" s="25" t="s">
        <v>39</v>
      </c>
      <c r="D30" s="26">
        <v>70367.33</v>
      </c>
      <c r="E30" s="26">
        <v>62333.120000000003</v>
      </c>
      <c r="F30" s="26">
        <v>63572.43</v>
      </c>
      <c r="G30" s="2"/>
    </row>
    <row r="31" spans="1:7" ht="30" outlineLevel="1" x14ac:dyDescent="0.25">
      <c r="A31" s="23">
        <v>21</v>
      </c>
      <c r="B31" s="24" t="s">
        <v>40</v>
      </c>
      <c r="C31" s="25" t="s">
        <v>41</v>
      </c>
      <c r="D31" s="26">
        <v>11756</v>
      </c>
      <c r="E31" s="26">
        <v>11411.3</v>
      </c>
      <c r="F31" s="26">
        <v>11734.5</v>
      </c>
      <c r="G31" s="2"/>
    </row>
    <row r="32" spans="1:7" ht="30" outlineLevel="1" x14ac:dyDescent="0.25">
      <c r="A32" s="23">
        <v>22</v>
      </c>
      <c r="B32" s="24" t="s">
        <v>42</v>
      </c>
      <c r="C32" s="25" t="s">
        <v>43</v>
      </c>
      <c r="D32" s="26">
        <v>32328.12</v>
      </c>
      <c r="E32" s="26">
        <v>4699.7</v>
      </c>
      <c r="F32" s="26">
        <v>4884.3999999999996</v>
      </c>
      <c r="G32" s="2"/>
    </row>
    <row r="33" spans="1:7" s="4" customFormat="1" ht="75" x14ac:dyDescent="0.25">
      <c r="A33" s="19">
        <v>23</v>
      </c>
      <c r="B33" s="20" t="s">
        <v>44</v>
      </c>
      <c r="C33" s="21" t="s">
        <v>45</v>
      </c>
      <c r="D33" s="22">
        <f>D34+D35+D36+D37</f>
        <v>55505.560000000005</v>
      </c>
      <c r="E33" s="22">
        <f t="shared" ref="E33:F33" si="5">E34+E35+E36+E37</f>
        <v>9798.6200000000008</v>
      </c>
      <c r="F33" s="22">
        <f t="shared" si="5"/>
        <v>7954.2400000000007</v>
      </c>
      <c r="G33" s="3"/>
    </row>
    <row r="34" spans="1:7" ht="90" outlineLevel="1" x14ac:dyDescent="0.25">
      <c r="A34" s="23">
        <v>24</v>
      </c>
      <c r="B34" s="24" t="s">
        <v>46</v>
      </c>
      <c r="C34" s="25" t="s">
        <v>47</v>
      </c>
      <c r="D34" s="26">
        <f>49303.19+1250</f>
        <v>50553.19</v>
      </c>
      <c r="E34" s="26">
        <v>5550</v>
      </c>
      <c r="F34" s="26">
        <v>3560</v>
      </c>
      <c r="G34" s="2"/>
    </row>
    <row r="35" spans="1:7" ht="45" outlineLevel="1" x14ac:dyDescent="0.25">
      <c r="A35" s="23">
        <v>25</v>
      </c>
      <c r="B35" s="24" t="s">
        <v>48</v>
      </c>
      <c r="C35" s="25" t="s">
        <v>49</v>
      </c>
      <c r="D35" s="26">
        <v>1900</v>
      </c>
      <c r="E35" s="26">
        <v>1600</v>
      </c>
      <c r="F35" s="26">
        <v>1600</v>
      </c>
      <c r="G35" s="2"/>
    </row>
    <row r="36" spans="1:7" ht="45" outlineLevel="1" x14ac:dyDescent="0.25">
      <c r="A36" s="23">
        <v>26</v>
      </c>
      <c r="B36" s="24" t="s">
        <v>50</v>
      </c>
      <c r="C36" s="25" t="s">
        <v>51</v>
      </c>
      <c r="D36" s="26">
        <v>2448.9</v>
      </c>
      <c r="E36" s="26">
        <v>2095.27</v>
      </c>
      <c r="F36" s="26">
        <v>2095.27</v>
      </c>
      <c r="G36" s="2"/>
    </row>
    <row r="37" spans="1:7" ht="45" outlineLevel="1" x14ac:dyDescent="0.25">
      <c r="A37" s="23">
        <v>27</v>
      </c>
      <c r="B37" s="24" t="s">
        <v>52</v>
      </c>
      <c r="C37" s="25" t="s">
        <v>53</v>
      </c>
      <c r="D37" s="26">
        <v>603.47</v>
      </c>
      <c r="E37" s="26">
        <v>553.35</v>
      </c>
      <c r="F37" s="26">
        <v>698.97</v>
      </c>
      <c r="G37" s="2"/>
    </row>
    <row r="38" spans="1:7" s="4" customFormat="1" ht="45" x14ac:dyDescent="0.25">
      <c r="A38" s="19">
        <v>28</v>
      </c>
      <c r="B38" s="20" t="s">
        <v>54</v>
      </c>
      <c r="C38" s="21" t="s">
        <v>55</v>
      </c>
      <c r="D38" s="22">
        <f>D39+D40+D41+D42</f>
        <v>1872275.79</v>
      </c>
      <c r="E38" s="22">
        <f t="shared" ref="E38:F38" si="6">E39+E40+E41+E42</f>
        <v>2092879.79</v>
      </c>
      <c r="F38" s="22">
        <f t="shared" si="6"/>
        <v>1989108.45</v>
      </c>
      <c r="G38" s="3"/>
    </row>
    <row r="39" spans="1:7" ht="30" outlineLevel="1" x14ac:dyDescent="0.25">
      <c r="A39" s="23">
        <v>29</v>
      </c>
      <c r="B39" s="24" t="s">
        <v>56</v>
      </c>
      <c r="C39" s="25" t="s">
        <v>57</v>
      </c>
      <c r="D39" s="26">
        <f>736815.88+99.4</f>
        <v>736915.28</v>
      </c>
      <c r="E39" s="26">
        <f>769453.68+620.9</f>
        <v>770074.58000000007</v>
      </c>
      <c r="F39" s="26">
        <v>808226.25</v>
      </c>
      <c r="G39" s="2"/>
    </row>
    <row r="40" spans="1:7" ht="30" outlineLevel="1" x14ac:dyDescent="0.25">
      <c r="A40" s="23">
        <v>30</v>
      </c>
      <c r="B40" s="24" t="s">
        <v>58</v>
      </c>
      <c r="C40" s="25" t="s">
        <v>59</v>
      </c>
      <c r="D40" s="26">
        <f>928688.41-220.3</f>
        <v>928468.11</v>
      </c>
      <c r="E40" s="26">
        <f>1112273.37-438.61</f>
        <v>1111834.76</v>
      </c>
      <c r="F40" s="26">
        <f>964691.89-104.2</f>
        <v>964587.69000000006</v>
      </c>
      <c r="G40" s="2"/>
    </row>
    <row r="41" spans="1:7" ht="45" outlineLevel="1" x14ac:dyDescent="0.25">
      <c r="A41" s="23">
        <v>31</v>
      </c>
      <c r="B41" s="24" t="s">
        <v>60</v>
      </c>
      <c r="C41" s="25" t="s">
        <v>61</v>
      </c>
      <c r="D41" s="26">
        <f>129447.06+120.9</f>
        <v>129567.95999999999</v>
      </c>
      <c r="E41" s="26">
        <f>131294.8+104.2</f>
        <v>131399</v>
      </c>
      <c r="F41" s="26">
        <f>133447.3+104.2</f>
        <v>133551.5</v>
      </c>
      <c r="G41" s="2"/>
    </row>
    <row r="42" spans="1:7" ht="45" outlineLevel="1" x14ac:dyDescent="0.25">
      <c r="A42" s="23">
        <v>32</v>
      </c>
      <c r="B42" s="24" t="s">
        <v>62</v>
      </c>
      <c r="C42" s="25" t="s">
        <v>63</v>
      </c>
      <c r="D42" s="26">
        <v>77324.44</v>
      </c>
      <c r="E42" s="26">
        <f>79857.94-286.49</f>
        <v>79571.45</v>
      </c>
      <c r="F42" s="26">
        <v>82743.009999999995</v>
      </c>
      <c r="G42" s="2"/>
    </row>
    <row r="43" spans="1:7" s="4" customFormat="1" ht="30" x14ac:dyDescent="0.25">
      <c r="A43" s="19">
        <v>33</v>
      </c>
      <c r="B43" s="20" t="s">
        <v>64</v>
      </c>
      <c r="C43" s="21" t="s">
        <v>65</v>
      </c>
      <c r="D43" s="22">
        <f>D44+D45+D46+D47</f>
        <v>283833.16000000003</v>
      </c>
      <c r="E43" s="22">
        <f t="shared" ref="E43:F43" si="7">E44+E45+E46+E47</f>
        <v>291019.09999999998</v>
      </c>
      <c r="F43" s="22">
        <f t="shared" si="7"/>
        <v>304417.67000000004</v>
      </c>
      <c r="G43" s="3"/>
    </row>
    <row r="44" spans="1:7" ht="30" outlineLevel="1" x14ac:dyDescent="0.25">
      <c r="A44" s="23">
        <v>34</v>
      </c>
      <c r="B44" s="24" t="s">
        <v>66</v>
      </c>
      <c r="C44" s="25" t="s">
        <v>67</v>
      </c>
      <c r="D44" s="26">
        <v>292.60000000000002</v>
      </c>
      <c r="E44" s="26">
        <v>292.60000000000002</v>
      </c>
      <c r="F44" s="26">
        <v>292.60000000000002</v>
      </c>
      <c r="G44" s="2"/>
    </row>
    <row r="45" spans="1:7" ht="30" outlineLevel="1" x14ac:dyDescent="0.25">
      <c r="A45" s="23">
        <v>35</v>
      </c>
      <c r="B45" s="24" t="s">
        <v>68</v>
      </c>
      <c r="C45" s="25" t="s">
        <v>69</v>
      </c>
      <c r="D45" s="26">
        <v>146335.82</v>
      </c>
      <c r="E45" s="26">
        <v>152110.53</v>
      </c>
      <c r="F45" s="26">
        <v>162202.53</v>
      </c>
      <c r="G45" s="2"/>
    </row>
    <row r="46" spans="1:7" ht="30" outlineLevel="1" x14ac:dyDescent="0.25">
      <c r="A46" s="23">
        <v>36</v>
      </c>
      <c r="B46" s="24" t="s">
        <v>70</v>
      </c>
      <c r="C46" s="25" t="s">
        <v>71</v>
      </c>
      <c r="D46" s="26">
        <v>90767.77</v>
      </c>
      <c r="E46" s="26">
        <v>91273.74</v>
      </c>
      <c r="F46" s="26">
        <v>92715.199999999997</v>
      </c>
      <c r="G46" s="2"/>
    </row>
    <row r="47" spans="1:7" ht="45" outlineLevel="1" x14ac:dyDescent="0.25">
      <c r="A47" s="23">
        <v>37</v>
      </c>
      <c r="B47" s="24" t="s">
        <v>72</v>
      </c>
      <c r="C47" s="25" t="s">
        <v>73</v>
      </c>
      <c r="D47" s="26">
        <v>46436.97</v>
      </c>
      <c r="E47" s="26">
        <v>47342.23</v>
      </c>
      <c r="F47" s="26">
        <v>49207.34</v>
      </c>
      <c r="G47" s="2"/>
    </row>
    <row r="48" spans="1:7" s="4" customFormat="1" ht="45" x14ac:dyDescent="0.25">
      <c r="A48" s="19">
        <v>38</v>
      </c>
      <c r="B48" s="20" t="s">
        <v>74</v>
      </c>
      <c r="C48" s="21" t="s">
        <v>75</v>
      </c>
      <c r="D48" s="22">
        <f>D49+D50+D51+D52</f>
        <v>8916.7999999999993</v>
      </c>
      <c r="E48" s="22">
        <f t="shared" ref="E48:F48" si="8">E49+E50+E51+E52</f>
        <v>9823.4599999999991</v>
      </c>
      <c r="F48" s="22">
        <f t="shared" si="8"/>
        <v>10053.450000000001</v>
      </c>
      <c r="G48" s="3"/>
    </row>
    <row r="49" spans="1:7" ht="30" outlineLevel="1" x14ac:dyDescent="0.25">
      <c r="A49" s="23">
        <v>39</v>
      </c>
      <c r="B49" s="24" t="s">
        <v>76</v>
      </c>
      <c r="C49" s="25" t="s">
        <v>77</v>
      </c>
      <c r="D49" s="26">
        <v>6305.6</v>
      </c>
      <c r="E49" s="26">
        <v>6926.56</v>
      </c>
      <c r="F49" s="26">
        <v>7132.17</v>
      </c>
      <c r="G49" s="2"/>
    </row>
    <row r="50" spans="1:7" ht="30" outlineLevel="1" x14ac:dyDescent="0.25">
      <c r="A50" s="23">
        <v>40</v>
      </c>
      <c r="B50" s="24" t="s">
        <v>78</v>
      </c>
      <c r="C50" s="25" t="s">
        <v>79</v>
      </c>
      <c r="D50" s="26">
        <v>463.8</v>
      </c>
      <c r="E50" s="26">
        <v>475.5</v>
      </c>
      <c r="F50" s="26">
        <v>487.6</v>
      </c>
      <c r="G50" s="2"/>
    </row>
    <row r="51" spans="1:7" ht="30" outlineLevel="1" x14ac:dyDescent="0.25">
      <c r="A51" s="23">
        <v>41</v>
      </c>
      <c r="B51" s="24" t="s">
        <v>80</v>
      </c>
      <c r="C51" s="25" t="s">
        <v>81</v>
      </c>
      <c r="D51" s="26">
        <v>18.399999999999999</v>
      </c>
      <c r="E51" s="26">
        <v>18.399999999999999</v>
      </c>
      <c r="F51" s="26">
        <v>18.399999999999999</v>
      </c>
      <c r="G51" s="2"/>
    </row>
    <row r="52" spans="1:7" ht="30" outlineLevel="1" x14ac:dyDescent="0.25">
      <c r="A52" s="23">
        <v>42</v>
      </c>
      <c r="B52" s="24" t="s">
        <v>82</v>
      </c>
      <c r="C52" s="25" t="s">
        <v>83</v>
      </c>
      <c r="D52" s="26">
        <v>2129</v>
      </c>
      <c r="E52" s="26">
        <v>2403</v>
      </c>
      <c r="F52" s="26">
        <v>2415.2800000000002</v>
      </c>
      <c r="G52" s="2"/>
    </row>
    <row r="53" spans="1:7" s="4" customFormat="1" ht="45" x14ac:dyDescent="0.25">
      <c r="A53" s="19">
        <v>43</v>
      </c>
      <c r="B53" s="20" t="s">
        <v>84</v>
      </c>
      <c r="C53" s="21" t="s">
        <v>85</v>
      </c>
      <c r="D53" s="22">
        <f>D54+D55</f>
        <v>168196.27000000002</v>
      </c>
      <c r="E53" s="22">
        <f t="shared" ref="E53:F53" si="9">E54+E55</f>
        <v>173937.14</v>
      </c>
      <c r="F53" s="22">
        <f t="shared" si="9"/>
        <v>179880.21</v>
      </c>
      <c r="G53" s="3"/>
    </row>
    <row r="54" spans="1:7" ht="45" outlineLevel="1" x14ac:dyDescent="0.25">
      <c r="A54" s="23">
        <v>44</v>
      </c>
      <c r="B54" s="24" t="s">
        <v>86</v>
      </c>
      <c r="C54" s="25" t="s">
        <v>87</v>
      </c>
      <c r="D54" s="26">
        <v>17295.169999999998</v>
      </c>
      <c r="E54" s="26">
        <v>18049.939999999999</v>
      </c>
      <c r="F54" s="26">
        <v>18700.21</v>
      </c>
      <c r="G54" s="2"/>
    </row>
    <row r="55" spans="1:7" ht="30" outlineLevel="1" x14ac:dyDescent="0.25">
      <c r="A55" s="23">
        <v>45</v>
      </c>
      <c r="B55" s="24" t="s">
        <v>88</v>
      </c>
      <c r="C55" s="25" t="s">
        <v>89</v>
      </c>
      <c r="D55" s="26">
        <v>150901.1</v>
      </c>
      <c r="E55" s="26">
        <v>155887.20000000001</v>
      </c>
      <c r="F55" s="26">
        <v>161180</v>
      </c>
      <c r="G55" s="2"/>
    </row>
    <row r="56" spans="1:7" s="4" customFormat="1" ht="45" x14ac:dyDescent="0.25">
      <c r="A56" s="19">
        <v>46</v>
      </c>
      <c r="B56" s="20" t="s">
        <v>90</v>
      </c>
      <c r="C56" s="21" t="s">
        <v>91</v>
      </c>
      <c r="D56" s="22">
        <f>D57+D58+D59+D60</f>
        <v>163915.77000000002</v>
      </c>
      <c r="E56" s="22">
        <f t="shared" ref="E56:F56" si="10">E57+E58+E59+E60</f>
        <v>159881.17000000001</v>
      </c>
      <c r="F56" s="22">
        <f t="shared" si="10"/>
        <v>163866.33000000002</v>
      </c>
      <c r="G56" s="3"/>
    </row>
    <row r="57" spans="1:7" ht="30" outlineLevel="1" x14ac:dyDescent="0.25">
      <c r="A57" s="23">
        <v>47</v>
      </c>
      <c r="B57" s="24" t="s">
        <v>92</v>
      </c>
      <c r="C57" s="25" t="s">
        <v>93</v>
      </c>
      <c r="D57" s="26">
        <v>11390.8</v>
      </c>
      <c r="E57" s="26">
        <v>9870.76</v>
      </c>
      <c r="F57" s="26">
        <v>10197.44</v>
      </c>
      <c r="G57" s="2"/>
    </row>
    <row r="58" spans="1:7" ht="45" outlineLevel="1" x14ac:dyDescent="0.25">
      <c r="A58" s="23">
        <v>48</v>
      </c>
      <c r="B58" s="24" t="s">
        <v>94</v>
      </c>
      <c r="C58" s="25" t="s">
        <v>95</v>
      </c>
      <c r="D58" s="26">
        <v>1823.9</v>
      </c>
      <c r="E58" s="26">
        <v>1569.7</v>
      </c>
      <c r="F58" s="26">
        <v>1615.1</v>
      </c>
      <c r="G58" s="2"/>
    </row>
    <row r="59" spans="1:7" ht="30" outlineLevel="1" x14ac:dyDescent="0.25">
      <c r="A59" s="23">
        <v>49</v>
      </c>
      <c r="B59" s="24" t="s">
        <v>96</v>
      </c>
      <c r="C59" s="25" t="s">
        <v>97</v>
      </c>
      <c r="D59" s="26">
        <v>116617.77</v>
      </c>
      <c r="E59" s="26">
        <v>115910.81</v>
      </c>
      <c r="F59" s="26">
        <v>118434.09</v>
      </c>
      <c r="G59" s="2"/>
    </row>
    <row r="60" spans="1:7" ht="30" outlineLevel="1" x14ac:dyDescent="0.25">
      <c r="A60" s="23">
        <v>50</v>
      </c>
      <c r="B60" s="24" t="s">
        <v>98</v>
      </c>
      <c r="C60" s="25" t="s">
        <v>99</v>
      </c>
      <c r="D60" s="26">
        <v>34083.300000000003</v>
      </c>
      <c r="E60" s="26">
        <v>32529.9</v>
      </c>
      <c r="F60" s="26">
        <v>33619.699999999997</v>
      </c>
      <c r="G60" s="2"/>
    </row>
    <row r="61" spans="1:7" s="4" customFormat="1" ht="45" x14ac:dyDescent="0.25">
      <c r="A61" s="19">
        <v>51</v>
      </c>
      <c r="B61" s="20" t="s">
        <v>100</v>
      </c>
      <c r="C61" s="21" t="s">
        <v>101</v>
      </c>
      <c r="D61" s="22">
        <f>D62+D63+D64+D65+D66+D67</f>
        <v>9786.8000000000011</v>
      </c>
      <c r="E61" s="22">
        <f t="shared" ref="E61:F61" si="11">E62+E63+E64+E65+E66+E67</f>
        <v>8070.73</v>
      </c>
      <c r="F61" s="22">
        <f t="shared" si="11"/>
        <v>8191.3600000000006</v>
      </c>
      <c r="G61" s="3"/>
    </row>
    <row r="62" spans="1:7" ht="30" outlineLevel="1" x14ac:dyDescent="0.25">
      <c r="A62" s="23">
        <v>52</v>
      </c>
      <c r="B62" s="24" t="s">
        <v>102</v>
      </c>
      <c r="C62" s="25" t="s">
        <v>103</v>
      </c>
      <c r="D62" s="26">
        <v>108.78</v>
      </c>
      <c r="E62" s="26">
        <v>85.47</v>
      </c>
      <c r="F62" s="26">
        <v>0</v>
      </c>
      <c r="G62" s="2"/>
    </row>
    <row r="63" spans="1:7" ht="45" outlineLevel="1" x14ac:dyDescent="0.25">
      <c r="A63" s="23">
        <v>53</v>
      </c>
      <c r="B63" s="24" t="s">
        <v>104</v>
      </c>
      <c r="C63" s="25" t="s">
        <v>105</v>
      </c>
      <c r="D63" s="26">
        <v>578.76</v>
      </c>
      <c r="E63" s="26">
        <v>578.76</v>
      </c>
      <c r="F63" s="26">
        <v>578.76</v>
      </c>
      <c r="G63" s="2"/>
    </row>
    <row r="64" spans="1:7" ht="45" outlineLevel="1" x14ac:dyDescent="0.25">
      <c r="A64" s="23">
        <v>54</v>
      </c>
      <c r="B64" s="24" t="s">
        <v>106</v>
      </c>
      <c r="C64" s="25" t="s">
        <v>107</v>
      </c>
      <c r="D64" s="26">
        <v>58.5</v>
      </c>
      <c r="E64" s="26">
        <v>58.5</v>
      </c>
      <c r="F64" s="26">
        <v>58.5</v>
      </c>
      <c r="G64" s="2"/>
    </row>
    <row r="65" spans="1:7" ht="45" outlineLevel="1" x14ac:dyDescent="0.25">
      <c r="A65" s="23">
        <v>55</v>
      </c>
      <c r="B65" s="24" t="s">
        <v>108</v>
      </c>
      <c r="C65" s="25" t="s">
        <v>109</v>
      </c>
      <c r="D65" s="26">
        <v>7262.1</v>
      </c>
      <c r="E65" s="26">
        <v>7348</v>
      </c>
      <c r="F65" s="26">
        <v>7554.1</v>
      </c>
      <c r="G65" s="2"/>
    </row>
    <row r="66" spans="1:7" ht="45" outlineLevel="1" x14ac:dyDescent="0.25">
      <c r="A66" s="23">
        <v>56</v>
      </c>
      <c r="B66" s="24" t="s">
        <v>110</v>
      </c>
      <c r="C66" s="25" t="s">
        <v>111</v>
      </c>
      <c r="D66" s="26">
        <v>805.96</v>
      </c>
      <c r="E66" s="26">
        <v>0</v>
      </c>
      <c r="F66" s="26">
        <v>0</v>
      </c>
      <c r="G66" s="2"/>
    </row>
    <row r="67" spans="1:7" ht="45" outlineLevel="1" x14ac:dyDescent="0.25">
      <c r="A67" s="23">
        <v>57</v>
      </c>
      <c r="B67" s="24" t="s">
        <v>112</v>
      </c>
      <c r="C67" s="25" t="s">
        <v>113</v>
      </c>
      <c r="D67" s="26">
        <v>972.7</v>
      </c>
      <c r="E67" s="26">
        <v>0</v>
      </c>
      <c r="F67" s="26">
        <v>0</v>
      </c>
      <c r="G67" s="2"/>
    </row>
    <row r="68" spans="1:7" s="4" customFormat="1" ht="45" x14ac:dyDescent="0.25">
      <c r="A68" s="19">
        <v>58</v>
      </c>
      <c r="B68" s="20" t="s">
        <v>114</v>
      </c>
      <c r="C68" s="21" t="s">
        <v>115</v>
      </c>
      <c r="D68" s="22">
        <f>D69+D70+D71</f>
        <v>33221.99</v>
      </c>
      <c r="E68" s="22">
        <f t="shared" ref="E68:F68" si="12">E69+E70+E71</f>
        <v>33804.93</v>
      </c>
      <c r="F68" s="22">
        <f t="shared" si="12"/>
        <v>34977.39</v>
      </c>
      <c r="G68" s="3"/>
    </row>
    <row r="69" spans="1:7" outlineLevel="1" x14ac:dyDescent="0.25">
      <c r="A69" s="23">
        <v>59</v>
      </c>
      <c r="B69" s="24" t="s">
        <v>116</v>
      </c>
      <c r="C69" s="25" t="s">
        <v>117</v>
      </c>
      <c r="D69" s="26">
        <v>0.3</v>
      </c>
      <c r="E69" s="26">
        <v>0.04</v>
      </c>
      <c r="F69" s="26">
        <v>0</v>
      </c>
      <c r="G69" s="2"/>
    </row>
    <row r="70" spans="1:7" ht="30" outlineLevel="1" x14ac:dyDescent="0.25">
      <c r="A70" s="23">
        <v>60</v>
      </c>
      <c r="B70" s="24" t="s">
        <v>118</v>
      </c>
      <c r="C70" s="25" t="s">
        <v>119</v>
      </c>
      <c r="D70" s="26">
        <v>4017.76</v>
      </c>
      <c r="E70" s="26">
        <v>3798.46</v>
      </c>
      <c r="F70" s="26">
        <v>3798.46</v>
      </c>
      <c r="G70" s="2"/>
    </row>
    <row r="71" spans="1:7" ht="45" outlineLevel="1" x14ac:dyDescent="0.25">
      <c r="A71" s="23">
        <v>61</v>
      </c>
      <c r="B71" s="24" t="s">
        <v>120</v>
      </c>
      <c r="C71" s="25" t="s">
        <v>121</v>
      </c>
      <c r="D71" s="26">
        <v>29203.93</v>
      </c>
      <c r="E71" s="26">
        <v>30006.43</v>
      </c>
      <c r="F71" s="26">
        <v>31178.93</v>
      </c>
      <c r="G71" s="2"/>
    </row>
    <row r="72" spans="1:7" s="4" customFormat="1" ht="45" x14ac:dyDescent="0.25">
      <c r="A72" s="19">
        <v>62</v>
      </c>
      <c r="B72" s="20" t="s">
        <v>122</v>
      </c>
      <c r="C72" s="21" t="s">
        <v>123</v>
      </c>
      <c r="D72" s="22">
        <f>D73+D74</f>
        <v>48948.91</v>
      </c>
      <c r="E72" s="22">
        <f t="shared" ref="E72:F72" si="13">E73+E74</f>
        <v>6450.02</v>
      </c>
      <c r="F72" s="22">
        <f t="shared" si="13"/>
        <v>6617.08</v>
      </c>
      <c r="G72" s="3"/>
    </row>
    <row r="73" spans="1:7" ht="30" outlineLevel="1" x14ac:dyDescent="0.25">
      <c r="A73" s="23">
        <v>63</v>
      </c>
      <c r="B73" s="24" t="s">
        <v>124</v>
      </c>
      <c r="C73" s="25" t="s">
        <v>125</v>
      </c>
      <c r="D73" s="26">
        <v>500</v>
      </c>
      <c r="E73" s="26">
        <v>0</v>
      </c>
      <c r="F73" s="26">
        <v>0</v>
      </c>
      <c r="G73" s="2"/>
    </row>
    <row r="74" spans="1:7" ht="30" outlineLevel="1" x14ac:dyDescent="0.25">
      <c r="A74" s="23">
        <v>64</v>
      </c>
      <c r="B74" s="24" t="s">
        <v>126</v>
      </c>
      <c r="C74" s="25" t="s">
        <v>127</v>
      </c>
      <c r="D74" s="26">
        <v>48448.91</v>
      </c>
      <c r="E74" s="26">
        <v>6450.02</v>
      </c>
      <c r="F74" s="26">
        <v>6617.08</v>
      </c>
      <c r="G74" s="2"/>
    </row>
    <row r="75" spans="1:7" s="4" customFormat="1" ht="60" x14ac:dyDescent="0.25">
      <c r="A75" s="19">
        <v>65</v>
      </c>
      <c r="B75" s="20" t="s">
        <v>128</v>
      </c>
      <c r="C75" s="21" t="s">
        <v>129</v>
      </c>
      <c r="D75" s="22">
        <v>292.39999999999998</v>
      </c>
      <c r="E75" s="22">
        <v>292.39999999999998</v>
      </c>
      <c r="F75" s="22">
        <v>292.39999999999998</v>
      </c>
      <c r="G75" s="3"/>
    </row>
    <row r="76" spans="1:7" s="4" customFormat="1" ht="60" x14ac:dyDescent="0.25">
      <c r="A76" s="19">
        <v>66</v>
      </c>
      <c r="B76" s="20" t="s">
        <v>130</v>
      </c>
      <c r="C76" s="21" t="s">
        <v>131</v>
      </c>
      <c r="D76" s="22">
        <v>330</v>
      </c>
      <c r="E76" s="22">
        <v>330</v>
      </c>
      <c r="F76" s="22">
        <v>330</v>
      </c>
      <c r="G76" s="3"/>
    </row>
    <row r="77" spans="1:7" ht="15.75" x14ac:dyDescent="0.25">
      <c r="A77" s="19">
        <v>67</v>
      </c>
      <c r="B77" s="43" t="s">
        <v>132</v>
      </c>
      <c r="C77" s="44"/>
      <c r="D77" s="27">
        <f>D11+D15+D19+D23+D26+D33+D38+D43+D48+D53+D56+D61+D68+D72+D76+D75</f>
        <v>3370287.44</v>
      </c>
      <c r="E77" s="27">
        <f t="shared" ref="E77:F77" si="14">E11+E15+E19+E23+E26+E33+E38+E43+E48+E53+E56+E61+E68+E72+E76+E75</f>
        <v>3259513.77</v>
      </c>
      <c r="F77" s="27">
        <f t="shared" si="14"/>
        <v>3109701.65</v>
      </c>
      <c r="G77" s="2"/>
    </row>
    <row r="78" spans="1:7" x14ac:dyDescent="0.25">
      <c r="B78" s="5"/>
      <c r="C78" s="5"/>
      <c r="D78" s="5"/>
      <c r="E78" s="5"/>
      <c r="F78" s="5"/>
      <c r="G78" s="2"/>
    </row>
    <row r="79" spans="1:7" x14ac:dyDescent="0.25">
      <c r="B79" s="30"/>
      <c r="C79" s="31"/>
      <c r="D79" s="31"/>
      <c r="E79" s="31"/>
      <c r="F79" s="31"/>
      <c r="G79" s="2"/>
    </row>
  </sheetData>
  <mergeCells count="10">
    <mergeCell ref="E1:F1"/>
    <mergeCell ref="C4:F4"/>
    <mergeCell ref="B79:F79"/>
    <mergeCell ref="B8:B9"/>
    <mergeCell ref="C8:C9"/>
    <mergeCell ref="D8:F8"/>
    <mergeCell ref="B5:F5"/>
    <mergeCell ref="B7:F7"/>
    <mergeCell ref="B77:C77"/>
    <mergeCell ref="A6:F6"/>
  </mergeCells>
  <pageMargins left="0.78740157480314965" right="0.59055118110236227" top="0.78740157480314965" bottom="0.59055118110236227" header="0.39370078740157483" footer="0.51181102362204722"/>
  <pageSetup paperSize="9" firstPageNumber="170" fitToWidth="0" fitToHeight="0" orientation="landscape" blackAndWhite="1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02.01.2026&lt;/string&gt;&#10;  &lt;/DateInfo&gt;&#10;  &lt;Code&gt;SQUERY_ROSP_EXP&lt;/Code&gt;&#10;  &lt;ObjectCode&gt;SQUERY_ROSP_EXP&lt;/ObjectCode&gt;&#10;  &lt;DocName&gt;Вариант (новый от 13.11.2024 15_32_19)(Бюджетная роспись (расходы))&lt;/DocName&gt;&#10;  &lt;VariantName&gt;Вариант (новый от 13.11.2024 15:32:19)&lt;/VariantName&gt;&#10;  &lt;VariantLink&gt;23838936&lt;/VariantLink&gt;&#10;  &lt;ReportCode&gt;2D035DC72CC341C69B96B1019D007E&lt;/ReportCode&gt;&#10;  &lt;SvodReportLink xsi:nil=&quot;true&quot; /&gt;&#10;  &lt;ReportLink&gt;126921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EA4CBC08-1199-4170-B415-A184BEA7A30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Матвеева Светлана Леонидовна</dc:creator>
  <cp:lastModifiedBy>Исмагилова Людмила Сергеевна</cp:lastModifiedBy>
  <cp:lastPrinted>2025-12-09T04:40:18Z</cp:lastPrinted>
  <dcterms:created xsi:type="dcterms:W3CDTF">2025-11-13T05:09:59Z</dcterms:created>
  <dcterms:modified xsi:type="dcterms:W3CDTF">2025-12-09T04:40:29Z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13.11.2024 15_32_19)(Бюджетная роспись (расходы))</vt:lpwstr>
  </property>
  <property fmtid="{D5CDD505-2E9C-101B-9397-08002B2CF9AE}" pid="3" name="Название отчета">
    <vt:lpwstr>Вариант (новый от 13.11.2024 15_32_19)(11).xlsx</vt:lpwstr>
  </property>
  <property fmtid="{D5CDD505-2E9C-101B-9397-08002B2CF9AE}" pid="4" name="Версия клиента">
    <vt:lpwstr>24.2.348.606 (.NET 4.7.2)</vt:lpwstr>
  </property>
  <property fmtid="{D5CDD505-2E9C-101B-9397-08002B2CF9AE}" pid="5" name="Версия базы">
    <vt:lpwstr>24.2.2421.373126326</vt:lpwstr>
  </property>
  <property fmtid="{D5CDD505-2E9C-101B-9397-08002B2CF9AE}" pid="6" name="Тип сервера">
    <vt:lpwstr>MSSQL</vt:lpwstr>
  </property>
  <property fmtid="{D5CDD505-2E9C-101B-9397-08002B2CF9AE}" pid="7" name="Сервер">
    <vt:lpwstr>qwer\new_sql_2012</vt:lpwstr>
  </property>
  <property fmtid="{D5CDD505-2E9C-101B-9397-08002B2CF9AE}" pid="8" name="База">
    <vt:lpwstr>bks2026mb</vt:lpwstr>
  </property>
  <property fmtid="{D5CDD505-2E9C-101B-9397-08002B2CF9AE}" pid="9" name="Пользователь">
    <vt:lpwstr>ks0190202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