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585" windowWidth="12135" windowHeight="11700"/>
  </bookViews>
  <sheets>
    <sheet name="Приложение 4" sheetId="2" r:id="rId1"/>
    <sheet name="Лист1" sheetId="3" r:id="rId2"/>
  </sheets>
  <definedNames>
    <definedName name="_xlnm._FilterDatabase" localSheetId="0" hidden="1">'Приложение 4'!$A$8:$N$770</definedName>
    <definedName name="_xlnm.Print_Area" localSheetId="0">'Приложение 4'!$A$1:$N$772</definedName>
  </definedNames>
  <calcPr calcId="144525"/>
</workbook>
</file>

<file path=xl/calcChain.xml><?xml version="1.0" encoding="utf-8"?>
<calcChain xmlns="http://schemas.openxmlformats.org/spreadsheetml/2006/main">
  <c r="M562" i="2" l="1"/>
  <c r="M570" i="2"/>
  <c r="N480" i="2"/>
  <c r="M480" i="2"/>
  <c r="M473" i="2"/>
  <c r="M475" i="2"/>
  <c r="N455" i="2"/>
  <c r="M455" i="2"/>
  <c r="L480" i="2"/>
  <c r="L455" i="2"/>
  <c r="M465" i="2"/>
  <c r="N465" i="2"/>
  <c r="L467" i="2"/>
  <c r="L465" i="2" s="1"/>
  <c r="L457" i="2"/>
  <c r="L475" i="2"/>
  <c r="L469" i="2"/>
  <c r="L468" i="2" s="1"/>
  <c r="M468" i="2"/>
  <c r="N468" i="2"/>
  <c r="L431" i="2"/>
  <c r="L430" i="2" s="1"/>
  <c r="M430" i="2"/>
  <c r="N430" i="2"/>
  <c r="M324" i="2"/>
  <c r="M323" i="2" s="1"/>
  <c r="M322" i="2" s="1"/>
  <c r="N324" i="2"/>
  <c r="N323" i="2" s="1"/>
  <c r="N322" i="2" s="1"/>
  <c r="L324" i="2"/>
  <c r="L323" i="2" s="1"/>
  <c r="L322" i="2" s="1"/>
  <c r="L96" i="2"/>
  <c r="L85" i="2"/>
  <c r="L89" i="2"/>
  <c r="M293" i="2"/>
  <c r="N293" i="2"/>
  <c r="L293" i="2"/>
  <c r="M306" i="2" l="1"/>
  <c r="L306" i="2"/>
  <c r="M46" i="2" l="1"/>
  <c r="N46" i="2"/>
  <c r="L46" i="2"/>
  <c r="M48" i="2"/>
  <c r="N48" i="2"/>
  <c r="L48" i="2"/>
  <c r="M51" i="2"/>
  <c r="N51" i="2"/>
  <c r="L51" i="2"/>
  <c r="M54" i="2"/>
  <c r="N54" i="2"/>
  <c r="L54" i="2"/>
  <c r="M57" i="2"/>
  <c r="N57" i="2"/>
  <c r="L57" i="2"/>
  <c r="M59" i="2"/>
  <c r="N59" i="2"/>
  <c r="L59" i="2"/>
  <c r="M61" i="2"/>
  <c r="N61" i="2"/>
  <c r="L61" i="2"/>
  <c r="M41" i="2"/>
  <c r="M40" i="2" s="1"/>
  <c r="M39" i="2" s="1"/>
  <c r="M38" i="2" s="1"/>
  <c r="N41" i="2"/>
  <c r="N40" i="2" s="1"/>
  <c r="N39" i="2" s="1"/>
  <c r="N38" i="2" s="1"/>
  <c r="L41" i="2"/>
  <c r="L40" i="2" s="1"/>
  <c r="L39" i="2" s="1"/>
  <c r="L38" i="2" s="1"/>
  <c r="M30" i="2"/>
  <c r="M29" i="2" s="1"/>
  <c r="N30" i="2"/>
  <c r="N29" i="2" s="1"/>
  <c r="L30" i="2"/>
  <c r="L29" i="2" s="1"/>
  <c r="M34" i="2"/>
  <c r="M33" i="2" s="1"/>
  <c r="N34" i="2"/>
  <c r="N33" i="2" s="1"/>
  <c r="L34" i="2"/>
  <c r="L33" i="2" s="1"/>
  <c r="M24" i="2"/>
  <c r="N24" i="2"/>
  <c r="L24" i="2"/>
  <c r="M21" i="2"/>
  <c r="N21" i="2"/>
  <c r="L21" i="2"/>
  <c r="M19" i="2"/>
  <c r="N19" i="2"/>
  <c r="L19" i="2"/>
  <c r="M15" i="2"/>
  <c r="M14" i="2" s="1"/>
  <c r="M13" i="2" s="1"/>
  <c r="M12" i="2" s="1"/>
  <c r="N15" i="2"/>
  <c r="N14" i="2" s="1"/>
  <c r="N13" i="2" s="1"/>
  <c r="N12" i="2" s="1"/>
  <c r="L15" i="2"/>
  <c r="L14" i="2" s="1"/>
  <c r="L13" i="2" s="1"/>
  <c r="L12" i="2" s="1"/>
  <c r="M66" i="2"/>
  <c r="M65" i="2" s="1"/>
  <c r="M64" i="2" s="1"/>
  <c r="N66" i="2"/>
  <c r="N65" i="2" s="1"/>
  <c r="N64" i="2" s="1"/>
  <c r="L66" i="2"/>
  <c r="L65" i="2" s="1"/>
  <c r="L64" i="2" s="1"/>
  <c r="M71" i="2"/>
  <c r="M70" i="2" s="1"/>
  <c r="N71" i="2"/>
  <c r="N70" i="2" s="1"/>
  <c r="L71" i="2"/>
  <c r="L70" i="2" s="1"/>
  <c r="M74" i="2"/>
  <c r="N74" i="2"/>
  <c r="L74" i="2"/>
  <c r="M76" i="2"/>
  <c r="N76" i="2"/>
  <c r="L76" i="2"/>
  <c r="M78" i="2"/>
  <c r="N78" i="2"/>
  <c r="L78" i="2"/>
  <c r="M80" i="2"/>
  <c r="N80" i="2"/>
  <c r="L80" i="2"/>
  <c r="M84" i="2"/>
  <c r="N84" i="2"/>
  <c r="L84" i="2"/>
  <c r="M86" i="2"/>
  <c r="N86" i="2"/>
  <c r="L86" i="2"/>
  <c r="M88" i="2"/>
  <c r="N88" i="2"/>
  <c r="L88" i="2"/>
  <c r="M90" i="2"/>
  <c r="N90" i="2"/>
  <c r="L90" i="2"/>
  <c r="M92" i="2"/>
  <c r="N92" i="2"/>
  <c r="L92" i="2"/>
  <c r="M95" i="2"/>
  <c r="M94" i="2" s="1"/>
  <c r="N95" i="2"/>
  <c r="N94" i="2" s="1"/>
  <c r="L95" i="2"/>
  <c r="L94" i="2" s="1"/>
  <c r="M101" i="2"/>
  <c r="N101" i="2"/>
  <c r="L101" i="2"/>
  <c r="M103" i="2"/>
  <c r="N103" i="2"/>
  <c r="L103" i="2"/>
  <c r="M105" i="2"/>
  <c r="N105" i="2"/>
  <c r="L105" i="2"/>
  <c r="M110" i="2"/>
  <c r="N110" i="2"/>
  <c r="L110" i="2"/>
  <c r="M114" i="2"/>
  <c r="N114" i="2"/>
  <c r="L114" i="2"/>
  <c r="M116" i="2"/>
  <c r="N116" i="2"/>
  <c r="L116" i="2"/>
  <c r="M119" i="2"/>
  <c r="N119" i="2"/>
  <c r="L119" i="2"/>
  <c r="M122" i="2"/>
  <c r="N122" i="2"/>
  <c r="L122" i="2"/>
  <c r="M126" i="2"/>
  <c r="N126" i="2"/>
  <c r="L126" i="2"/>
  <c r="M128" i="2"/>
  <c r="N128" i="2"/>
  <c r="L128" i="2"/>
  <c r="M130" i="2"/>
  <c r="N130" i="2"/>
  <c r="L130" i="2"/>
  <c r="M132" i="2"/>
  <c r="N132" i="2"/>
  <c r="L132" i="2"/>
  <c r="M137" i="2"/>
  <c r="N137" i="2"/>
  <c r="L137" i="2"/>
  <c r="M139" i="2"/>
  <c r="N139" i="2"/>
  <c r="L139" i="2"/>
  <c r="M141" i="2"/>
  <c r="N141" i="2"/>
  <c r="L141" i="2"/>
  <c r="M143" i="2"/>
  <c r="N143" i="2"/>
  <c r="L143" i="2"/>
  <c r="M146" i="2"/>
  <c r="N146" i="2"/>
  <c r="L146" i="2"/>
  <c r="M148" i="2"/>
  <c r="N148" i="2"/>
  <c r="L148" i="2"/>
  <c r="M151" i="2"/>
  <c r="N151" i="2"/>
  <c r="L151" i="2"/>
  <c r="M153" i="2"/>
  <c r="N153" i="2"/>
  <c r="L153" i="2"/>
  <c r="M156" i="2"/>
  <c r="N156" i="2"/>
  <c r="L156" i="2"/>
  <c r="M162" i="2"/>
  <c r="N162" i="2"/>
  <c r="L162" i="2"/>
  <c r="M165" i="2"/>
  <c r="N165" i="2"/>
  <c r="L165" i="2"/>
  <c r="M170" i="2"/>
  <c r="N170" i="2"/>
  <c r="L170" i="2"/>
  <c r="M172" i="2"/>
  <c r="N172" i="2"/>
  <c r="L172" i="2"/>
  <c r="M177" i="2"/>
  <c r="M176" i="2" s="1"/>
  <c r="M175" i="2" s="1"/>
  <c r="M174" i="2" s="1"/>
  <c r="N177" i="2"/>
  <c r="N176" i="2" s="1"/>
  <c r="N175" i="2" s="1"/>
  <c r="N174" i="2" s="1"/>
  <c r="L177" i="2"/>
  <c r="L176" i="2" s="1"/>
  <c r="L175" i="2" s="1"/>
  <c r="L174" i="2" s="1"/>
  <c r="M182" i="2"/>
  <c r="M181" i="2" s="1"/>
  <c r="M180" i="2" s="1"/>
  <c r="M179" i="2" s="1"/>
  <c r="N182" i="2"/>
  <c r="N181" i="2" s="1"/>
  <c r="N180" i="2" s="1"/>
  <c r="N179" i="2" s="1"/>
  <c r="L182" i="2"/>
  <c r="L181" i="2" s="1"/>
  <c r="L180" i="2" s="1"/>
  <c r="L179" i="2" s="1"/>
  <c r="M187" i="2"/>
  <c r="N187" i="2"/>
  <c r="L187" i="2"/>
  <c r="M189" i="2"/>
  <c r="N189" i="2"/>
  <c r="L189" i="2"/>
  <c r="M194" i="2"/>
  <c r="N194" i="2"/>
  <c r="L194" i="2"/>
  <c r="M197" i="2"/>
  <c r="N197" i="2"/>
  <c r="L197" i="2"/>
  <c r="M199" i="2"/>
  <c r="N199" i="2"/>
  <c r="L199" i="2"/>
  <c r="M201" i="2"/>
  <c r="N201" i="2"/>
  <c r="L201" i="2"/>
  <c r="M203" i="2"/>
  <c r="N203" i="2"/>
  <c r="L203" i="2"/>
  <c r="M205" i="2"/>
  <c r="N205" i="2"/>
  <c r="L205" i="2"/>
  <c r="M207" i="2"/>
  <c r="N207" i="2"/>
  <c r="L207" i="2"/>
  <c r="M209" i="2"/>
  <c r="N209" i="2"/>
  <c r="L209" i="2"/>
  <c r="M211" i="2"/>
  <c r="N211" i="2"/>
  <c r="L211" i="2"/>
  <c r="M213" i="2"/>
  <c r="N213" i="2"/>
  <c r="L213" i="2"/>
  <c r="M215" i="2"/>
  <c r="N215" i="2"/>
  <c r="L215" i="2"/>
  <c r="M217" i="2"/>
  <c r="N217" i="2"/>
  <c r="L217" i="2"/>
  <c r="M219" i="2"/>
  <c r="N219" i="2"/>
  <c r="L219" i="2"/>
  <c r="M221" i="2"/>
  <c r="N221" i="2"/>
  <c r="L221" i="2"/>
  <c r="M224" i="2"/>
  <c r="M223" i="2" s="1"/>
  <c r="N224" i="2"/>
  <c r="N223" i="2" s="1"/>
  <c r="L224" i="2"/>
  <c r="L223" i="2" s="1"/>
  <c r="M229" i="2"/>
  <c r="N229" i="2"/>
  <c r="L229" i="2"/>
  <c r="M231" i="2"/>
  <c r="N231" i="2"/>
  <c r="L231" i="2"/>
  <c r="M236" i="2"/>
  <c r="N236" i="2"/>
  <c r="L236" i="2"/>
  <c r="M238" i="2"/>
  <c r="N238" i="2"/>
  <c r="L238" i="2"/>
  <c r="M242" i="2"/>
  <c r="N242" i="2"/>
  <c r="L242" i="2"/>
  <c r="M244" i="2"/>
  <c r="N244" i="2"/>
  <c r="L244" i="2"/>
  <c r="M246" i="2"/>
  <c r="N246" i="2"/>
  <c r="L246" i="2"/>
  <c r="M248" i="2"/>
  <c r="N248" i="2"/>
  <c r="L248" i="2"/>
  <c r="M251" i="2"/>
  <c r="N251" i="2"/>
  <c r="L251" i="2"/>
  <c r="M253" i="2"/>
  <c r="N253" i="2"/>
  <c r="L253" i="2"/>
  <c r="M257" i="2"/>
  <c r="N257" i="2"/>
  <c r="L257" i="2"/>
  <c r="M259" i="2"/>
  <c r="N259" i="2"/>
  <c r="L259" i="2"/>
  <c r="M263" i="2"/>
  <c r="M262" i="2" s="1"/>
  <c r="M261" i="2" s="1"/>
  <c r="N263" i="2"/>
  <c r="N262" i="2" s="1"/>
  <c r="N261" i="2" s="1"/>
  <c r="L263" i="2"/>
  <c r="L262" i="2" s="1"/>
  <c r="L261" i="2" s="1"/>
  <c r="M269" i="2"/>
  <c r="N269" i="2"/>
  <c r="L269" i="2"/>
  <c r="M271" i="2"/>
  <c r="N271" i="2"/>
  <c r="L271" i="2"/>
  <c r="M276" i="2"/>
  <c r="N276" i="2"/>
  <c r="L276" i="2"/>
  <c r="M278" i="2"/>
  <c r="N278" i="2"/>
  <c r="L278" i="2"/>
  <c r="M280" i="2"/>
  <c r="N280" i="2"/>
  <c r="L280" i="2"/>
  <c r="M285" i="2"/>
  <c r="N285" i="2"/>
  <c r="L285" i="2"/>
  <c r="M287" i="2"/>
  <c r="N287" i="2"/>
  <c r="L287" i="2"/>
  <c r="L291" i="2"/>
  <c r="M295" i="2"/>
  <c r="N295" i="2"/>
  <c r="L295" i="2"/>
  <c r="M297" i="2"/>
  <c r="N297" i="2"/>
  <c r="L297" i="2"/>
  <c r="M299" i="2"/>
  <c r="N299" i="2"/>
  <c r="L299" i="2"/>
  <c r="M302" i="2"/>
  <c r="M301" i="2" s="1"/>
  <c r="N302" i="2"/>
  <c r="N301" i="2" s="1"/>
  <c r="L302" i="2"/>
  <c r="L301" i="2" s="1"/>
  <c r="M305" i="2"/>
  <c r="N305" i="2"/>
  <c r="L305" i="2"/>
  <c r="M307" i="2"/>
  <c r="N307" i="2"/>
  <c r="L307" i="2"/>
  <c r="M309" i="2"/>
  <c r="N309" i="2"/>
  <c r="L309" i="2"/>
  <c r="M311" i="2"/>
  <c r="N311" i="2"/>
  <c r="L311" i="2"/>
  <c r="M314" i="2"/>
  <c r="M313" i="2" s="1"/>
  <c r="N314" i="2"/>
  <c r="N313" i="2" s="1"/>
  <c r="L314" i="2"/>
  <c r="L313" i="2" s="1"/>
  <c r="M318" i="2"/>
  <c r="N318" i="2"/>
  <c r="L318" i="2"/>
  <c r="M320" i="2"/>
  <c r="N320" i="2"/>
  <c r="L320" i="2"/>
  <c r="M327" i="2"/>
  <c r="M326" i="2" s="1"/>
  <c r="N327" i="2"/>
  <c r="N326" i="2" s="1"/>
  <c r="L327" i="2"/>
  <c r="L326" i="2" s="1"/>
  <c r="M332" i="2"/>
  <c r="N332" i="2"/>
  <c r="L332" i="2"/>
  <c r="M334" i="2"/>
  <c r="N334" i="2"/>
  <c r="L334" i="2"/>
  <c r="M336" i="2"/>
  <c r="N336" i="2"/>
  <c r="L336" i="2"/>
  <c r="M338" i="2"/>
  <c r="N338" i="2"/>
  <c r="L338" i="2"/>
  <c r="M340" i="2"/>
  <c r="N340" i="2"/>
  <c r="L340" i="2"/>
  <c r="M343" i="2"/>
  <c r="M342" i="2" s="1"/>
  <c r="N343" i="2"/>
  <c r="N342" i="2" s="1"/>
  <c r="L343" i="2"/>
  <c r="L345" i="2"/>
  <c r="M348" i="2"/>
  <c r="M347" i="2" s="1"/>
  <c r="N348" i="2"/>
  <c r="N347" i="2" s="1"/>
  <c r="L348" i="2"/>
  <c r="L347" i="2" s="1"/>
  <c r="M352" i="2"/>
  <c r="M351" i="2" s="1"/>
  <c r="M350" i="2" s="1"/>
  <c r="N352" i="2"/>
  <c r="N351" i="2" s="1"/>
  <c r="N350" i="2" s="1"/>
  <c r="L352" i="2"/>
  <c r="L351" i="2" s="1"/>
  <c r="L350" i="2" s="1"/>
  <c r="M356" i="2"/>
  <c r="M355" i="2" s="1"/>
  <c r="N356" i="2"/>
  <c r="N355" i="2" s="1"/>
  <c r="L356" i="2"/>
  <c r="L355" i="2" s="1"/>
  <c r="M359" i="2"/>
  <c r="N359" i="2"/>
  <c r="L359" i="2"/>
  <c r="M361" i="2"/>
  <c r="N361" i="2"/>
  <c r="L361" i="2"/>
  <c r="M363" i="2"/>
  <c r="N363" i="2"/>
  <c r="L363" i="2"/>
  <c r="M365" i="2"/>
  <c r="N365" i="2"/>
  <c r="L365" i="2"/>
  <c r="M367" i="2"/>
  <c r="N367" i="2"/>
  <c r="L367" i="2"/>
  <c r="M369" i="2"/>
  <c r="N369" i="2"/>
  <c r="L369" i="2"/>
  <c r="M374" i="2"/>
  <c r="M373" i="2" s="1"/>
  <c r="N374" i="2"/>
  <c r="N373" i="2" s="1"/>
  <c r="L374" i="2"/>
  <c r="L373" i="2" s="1"/>
  <c r="M378" i="2"/>
  <c r="N378" i="2"/>
  <c r="L378" i="2"/>
  <c r="M380" i="2"/>
  <c r="N380" i="2"/>
  <c r="L380" i="2"/>
  <c r="M382" i="2"/>
  <c r="N382" i="2"/>
  <c r="L382" i="2"/>
  <c r="M385" i="2"/>
  <c r="N385" i="2"/>
  <c r="L385" i="2"/>
  <c r="M387" i="2"/>
  <c r="N387" i="2"/>
  <c r="L387" i="2"/>
  <c r="M389" i="2"/>
  <c r="N389" i="2"/>
  <c r="L389" i="2"/>
  <c r="M396" i="2"/>
  <c r="N396" i="2"/>
  <c r="L396" i="2"/>
  <c r="M398" i="2"/>
  <c r="N398" i="2"/>
  <c r="L398" i="2"/>
  <c r="M400" i="2"/>
  <c r="N400" i="2"/>
  <c r="L400" i="2"/>
  <c r="M405" i="2"/>
  <c r="N405" i="2"/>
  <c r="L405" i="2"/>
  <c r="M407" i="2"/>
  <c r="N407" i="2"/>
  <c r="L407" i="2"/>
  <c r="M409" i="2"/>
  <c r="N409" i="2"/>
  <c r="L409" i="2"/>
  <c r="M411" i="2"/>
  <c r="N411" i="2"/>
  <c r="L411" i="2"/>
  <c r="M417" i="2"/>
  <c r="N417" i="2"/>
  <c r="L417" i="2"/>
  <c r="M420" i="2"/>
  <c r="N420" i="2"/>
  <c r="L420" i="2"/>
  <c r="M423" i="2"/>
  <c r="N423" i="2"/>
  <c r="L423" i="2"/>
  <c r="M425" i="2"/>
  <c r="N425" i="2"/>
  <c r="L425" i="2"/>
  <c r="M427" i="2"/>
  <c r="N427" i="2"/>
  <c r="L427" i="2"/>
  <c r="M435" i="2"/>
  <c r="M434" i="2" s="1"/>
  <c r="N435" i="2"/>
  <c r="N434" i="2" s="1"/>
  <c r="L435" i="2"/>
  <c r="L434" i="2" s="1"/>
  <c r="N441" i="2"/>
  <c r="M441" i="2"/>
  <c r="L441" i="2"/>
  <c r="M444" i="2"/>
  <c r="N444" i="2"/>
  <c r="L444" i="2"/>
  <c r="M447" i="2"/>
  <c r="N447" i="2"/>
  <c r="L447" i="2"/>
  <c r="M450" i="2"/>
  <c r="N450" i="2"/>
  <c r="L450" i="2"/>
  <c r="M453" i="2"/>
  <c r="N453" i="2"/>
  <c r="L453" i="2"/>
  <c r="M456" i="2"/>
  <c r="N456" i="2"/>
  <c r="L456" i="2"/>
  <c r="M459" i="2"/>
  <c r="N459" i="2"/>
  <c r="L459" i="2"/>
  <c r="M462" i="2"/>
  <c r="N462" i="2"/>
  <c r="L462" i="2"/>
  <c r="M472" i="2"/>
  <c r="N472" i="2"/>
  <c r="L472" i="2"/>
  <c r="M474" i="2"/>
  <c r="N474" i="2"/>
  <c r="L474" i="2"/>
  <c r="M479" i="2"/>
  <c r="N479" i="2"/>
  <c r="L479" i="2"/>
  <c r="M482" i="2"/>
  <c r="N482" i="2"/>
  <c r="L482" i="2"/>
  <c r="M488" i="2"/>
  <c r="N488" i="2"/>
  <c r="L488" i="2"/>
  <c r="M490" i="2"/>
  <c r="N490" i="2"/>
  <c r="L490" i="2"/>
  <c r="M495" i="2"/>
  <c r="M494" i="2" s="1"/>
  <c r="M493" i="2" s="1"/>
  <c r="N495" i="2"/>
  <c r="N494" i="2" s="1"/>
  <c r="N493" i="2" s="1"/>
  <c r="L495" i="2"/>
  <c r="L494" i="2" s="1"/>
  <c r="L493" i="2" s="1"/>
  <c r="M499" i="2"/>
  <c r="M498" i="2" s="1"/>
  <c r="M497" i="2" s="1"/>
  <c r="N499" i="2"/>
  <c r="N498" i="2" s="1"/>
  <c r="N497" i="2" s="1"/>
  <c r="L499" i="2"/>
  <c r="L498" i="2" s="1"/>
  <c r="L497" i="2" s="1"/>
  <c r="M502" i="2"/>
  <c r="M501" i="2" s="1"/>
  <c r="N502" i="2"/>
  <c r="N501" i="2" s="1"/>
  <c r="L502" i="2"/>
  <c r="L501" i="2" s="1"/>
  <c r="M507" i="2"/>
  <c r="N507" i="2"/>
  <c r="L507" i="2"/>
  <c r="M509" i="2"/>
  <c r="N509" i="2"/>
  <c r="L509" i="2"/>
  <c r="M511" i="2"/>
  <c r="N511" i="2"/>
  <c r="L511" i="2"/>
  <c r="M514" i="2"/>
  <c r="M513" i="2" s="1"/>
  <c r="N514" i="2"/>
  <c r="N513" i="2" s="1"/>
  <c r="L514" i="2"/>
  <c r="L513" i="2" s="1"/>
  <c r="M518" i="2"/>
  <c r="N518" i="2"/>
  <c r="L518" i="2"/>
  <c r="M520" i="2"/>
  <c r="N520" i="2"/>
  <c r="L520" i="2"/>
  <c r="M522" i="2"/>
  <c r="N522" i="2"/>
  <c r="L522" i="2"/>
  <c r="M526" i="2"/>
  <c r="N526" i="2"/>
  <c r="L526" i="2"/>
  <c r="M528" i="2"/>
  <c r="N528" i="2"/>
  <c r="L528" i="2"/>
  <c r="M530" i="2"/>
  <c r="N530" i="2"/>
  <c r="L530" i="2"/>
  <c r="M533" i="2"/>
  <c r="N533" i="2"/>
  <c r="L533" i="2"/>
  <c r="M535" i="2"/>
  <c r="N535" i="2"/>
  <c r="L535" i="2"/>
  <c r="M538" i="2"/>
  <c r="N538" i="2"/>
  <c r="L538" i="2"/>
  <c r="M540" i="2"/>
  <c r="N540" i="2"/>
  <c r="L540" i="2"/>
  <c r="M543" i="2"/>
  <c r="M542" i="2" s="1"/>
  <c r="N543" i="2"/>
  <c r="N542" i="2" s="1"/>
  <c r="L543" i="2"/>
  <c r="L542" i="2" s="1"/>
  <c r="M548" i="2"/>
  <c r="M547" i="2" s="1"/>
  <c r="N548" i="2"/>
  <c r="N547" i="2" s="1"/>
  <c r="L548" i="2"/>
  <c r="L547" i="2" s="1"/>
  <c r="M551" i="2"/>
  <c r="N551" i="2"/>
  <c r="L551" i="2"/>
  <c r="M553" i="2"/>
  <c r="N553" i="2"/>
  <c r="L553" i="2"/>
  <c r="M555" i="2"/>
  <c r="N555" i="2"/>
  <c r="L555" i="2"/>
  <c r="M557" i="2"/>
  <c r="N557" i="2"/>
  <c r="L557" i="2"/>
  <c r="M560" i="2"/>
  <c r="N560" i="2"/>
  <c r="L560" i="2"/>
  <c r="M564" i="2"/>
  <c r="N564" i="2"/>
  <c r="L564" i="2"/>
  <c r="M568" i="2"/>
  <c r="N568" i="2"/>
  <c r="L568" i="2"/>
  <c r="M577" i="2"/>
  <c r="M576" i="2" s="1"/>
  <c r="M575" i="2" s="1"/>
  <c r="N577" i="2"/>
  <c r="N576" i="2" s="1"/>
  <c r="N575" i="2" s="1"/>
  <c r="L577" i="2"/>
  <c r="L576" i="2" s="1"/>
  <c r="L575" i="2" s="1"/>
  <c r="M581" i="2"/>
  <c r="N581" i="2"/>
  <c r="L581" i="2"/>
  <c r="M583" i="2"/>
  <c r="N583" i="2"/>
  <c r="L583" i="2"/>
  <c r="M585" i="2"/>
  <c r="N585" i="2"/>
  <c r="L585" i="2"/>
  <c r="M587" i="2"/>
  <c r="N587" i="2"/>
  <c r="L587" i="2"/>
  <c r="M589" i="2"/>
  <c r="N589" i="2"/>
  <c r="L589" i="2"/>
  <c r="M591" i="2"/>
  <c r="N591" i="2"/>
  <c r="L591" i="2"/>
  <c r="M593" i="2"/>
  <c r="N593" i="2"/>
  <c r="L593" i="2"/>
  <c r="M596" i="2"/>
  <c r="N596" i="2"/>
  <c r="L596" i="2"/>
  <c r="M599" i="2"/>
  <c r="N599" i="2"/>
  <c r="L599" i="2"/>
  <c r="M601" i="2"/>
  <c r="N601" i="2"/>
  <c r="L601" i="2"/>
  <c r="M603" i="2"/>
  <c r="N603" i="2"/>
  <c r="L603" i="2"/>
  <c r="M605" i="2"/>
  <c r="N605" i="2"/>
  <c r="L605" i="2"/>
  <c r="M607" i="2"/>
  <c r="N607" i="2"/>
  <c r="L607" i="2"/>
  <c r="M609" i="2"/>
  <c r="N609" i="2"/>
  <c r="L609" i="2"/>
  <c r="M611" i="2"/>
  <c r="N611" i="2"/>
  <c r="L611" i="2"/>
  <c r="M615" i="2"/>
  <c r="M614" i="2" s="1"/>
  <c r="M613" i="2" s="1"/>
  <c r="N615" i="2"/>
  <c r="N614" i="2" s="1"/>
  <c r="N613" i="2" s="1"/>
  <c r="L615" i="2"/>
  <c r="L614" i="2" s="1"/>
  <c r="L613" i="2" s="1"/>
  <c r="M619" i="2"/>
  <c r="M618" i="2" s="1"/>
  <c r="M617" i="2" s="1"/>
  <c r="N619" i="2"/>
  <c r="N618" i="2" s="1"/>
  <c r="N617" i="2" s="1"/>
  <c r="L619" i="2"/>
  <c r="L618" i="2" s="1"/>
  <c r="L617" i="2" s="1"/>
  <c r="M622" i="2"/>
  <c r="M621" i="2" s="1"/>
  <c r="N622" i="2"/>
  <c r="N621" i="2" s="1"/>
  <c r="L622" i="2"/>
  <c r="L621" i="2" s="1"/>
  <c r="M627" i="2"/>
  <c r="M626" i="2" s="1"/>
  <c r="M625" i="2" s="1"/>
  <c r="M624" i="2" s="1"/>
  <c r="N627" i="2"/>
  <c r="N626" i="2" s="1"/>
  <c r="N625" i="2" s="1"/>
  <c r="N624" i="2" s="1"/>
  <c r="L627" i="2"/>
  <c r="L626" i="2" s="1"/>
  <c r="L625" i="2" s="1"/>
  <c r="L624" i="2" s="1"/>
  <c r="M634" i="2"/>
  <c r="N634" i="2"/>
  <c r="L634" i="2"/>
  <c r="M636" i="2"/>
  <c r="N636" i="2"/>
  <c r="L636" i="2"/>
  <c r="M642" i="2"/>
  <c r="M641" i="2" s="1"/>
  <c r="M640" i="2" s="1"/>
  <c r="M639" i="2" s="1"/>
  <c r="N642" i="2"/>
  <c r="N641" i="2" s="1"/>
  <c r="N640" i="2" s="1"/>
  <c r="N639" i="2" s="1"/>
  <c r="L642" i="2"/>
  <c r="L641" i="2" s="1"/>
  <c r="L640" i="2" s="1"/>
  <c r="L639" i="2" s="1"/>
  <c r="M648" i="2"/>
  <c r="M647" i="2" s="1"/>
  <c r="M646" i="2" s="1"/>
  <c r="M645" i="2" s="1"/>
  <c r="N648" i="2"/>
  <c r="N647" i="2" s="1"/>
  <c r="N646" i="2" s="1"/>
  <c r="N645" i="2" s="1"/>
  <c r="L648" i="2"/>
  <c r="L647" i="2" s="1"/>
  <c r="L646" i="2" s="1"/>
  <c r="L645" i="2" s="1"/>
  <c r="M653" i="2"/>
  <c r="N653" i="2"/>
  <c r="L653" i="2"/>
  <c r="M655" i="2"/>
  <c r="N655" i="2"/>
  <c r="L655" i="2"/>
  <c r="M658" i="2"/>
  <c r="N658" i="2"/>
  <c r="L658" i="2"/>
  <c r="M661" i="2"/>
  <c r="N661" i="2"/>
  <c r="L661" i="2"/>
  <c r="M664" i="2"/>
  <c r="N664" i="2"/>
  <c r="L664" i="2"/>
  <c r="M667" i="2"/>
  <c r="N667" i="2"/>
  <c r="L667" i="2"/>
  <c r="M670" i="2"/>
  <c r="N670" i="2"/>
  <c r="L670" i="2"/>
  <c r="M674" i="2"/>
  <c r="M673" i="2" s="1"/>
  <c r="M672" i="2" s="1"/>
  <c r="N674" i="2"/>
  <c r="N673" i="2" s="1"/>
  <c r="N672" i="2" s="1"/>
  <c r="L674" i="2"/>
  <c r="L673" i="2" s="1"/>
  <c r="L672" i="2" s="1"/>
  <c r="M679" i="2"/>
  <c r="M678" i="2" s="1"/>
  <c r="N679" i="2"/>
  <c r="N678" i="2" s="1"/>
  <c r="L679" i="2"/>
  <c r="L678" i="2" s="1"/>
  <c r="M682" i="2"/>
  <c r="M681" i="2" s="1"/>
  <c r="N682" i="2"/>
  <c r="N681" i="2" s="1"/>
  <c r="L682" i="2"/>
  <c r="L681" i="2" s="1"/>
  <c r="M686" i="2"/>
  <c r="M685" i="2" s="1"/>
  <c r="N686" i="2"/>
  <c r="N685" i="2" s="1"/>
  <c r="L686" i="2"/>
  <c r="L685" i="2" s="1"/>
  <c r="M689" i="2"/>
  <c r="M688" i="2" s="1"/>
  <c r="N689" i="2"/>
  <c r="N688" i="2" s="1"/>
  <c r="L689" i="2"/>
  <c r="L688" i="2" s="1"/>
  <c r="M694" i="2"/>
  <c r="N694" i="2"/>
  <c r="L694" i="2"/>
  <c r="M696" i="2"/>
  <c r="N696" i="2"/>
  <c r="L696" i="2"/>
  <c r="M698" i="2"/>
  <c r="N698" i="2"/>
  <c r="L698" i="2"/>
  <c r="M701" i="2"/>
  <c r="N701" i="2"/>
  <c r="L701" i="2"/>
  <c r="M704" i="2"/>
  <c r="N704" i="2"/>
  <c r="L704" i="2"/>
  <c r="M709" i="2"/>
  <c r="M708" i="2" s="1"/>
  <c r="M707" i="2" s="1"/>
  <c r="N709" i="2"/>
  <c r="N708" i="2" s="1"/>
  <c r="N707" i="2" s="1"/>
  <c r="L709" i="2"/>
  <c r="L708" i="2" s="1"/>
  <c r="L707" i="2" s="1"/>
  <c r="M715" i="2"/>
  <c r="M714" i="2" s="1"/>
  <c r="M713" i="2" s="1"/>
  <c r="N715" i="2"/>
  <c r="N714" i="2" s="1"/>
  <c r="N713" i="2" s="1"/>
  <c r="L715" i="2"/>
  <c r="L714" i="2" s="1"/>
  <c r="L713" i="2" s="1"/>
  <c r="M719" i="2"/>
  <c r="N719" i="2"/>
  <c r="L719" i="2"/>
  <c r="M722" i="2"/>
  <c r="N722" i="2"/>
  <c r="L722" i="2"/>
  <c r="M726" i="2"/>
  <c r="M725" i="2" s="1"/>
  <c r="M724" i="2" s="1"/>
  <c r="N726" i="2"/>
  <c r="N725" i="2" s="1"/>
  <c r="N724" i="2" s="1"/>
  <c r="L726" i="2"/>
  <c r="L725" i="2" s="1"/>
  <c r="L724" i="2" s="1"/>
  <c r="M731" i="2"/>
  <c r="N731" i="2"/>
  <c r="L731" i="2"/>
  <c r="M733" i="2"/>
  <c r="N733" i="2"/>
  <c r="L733" i="2"/>
  <c r="M735" i="2"/>
  <c r="N735" i="2"/>
  <c r="L735" i="2"/>
  <c r="M737" i="2"/>
  <c r="N737" i="2"/>
  <c r="L737" i="2"/>
  <c r="M742" i="2"/>
  <c r="M741" i="2" s="1"/>
  <c r="M740" i="2" s="1"/>
  <c r="N742" i="2"/>
  <c r="N741" i="2" s="1"/>
  <c r="N740" i="2" s="1"/>
  <c r="L742" i="2"/>
  <c r="L741" i="2" s="1"/>
  <c r="L740" i="2" s="1"/>
  <c r="M746" i="2"/>
  <c r="M745" i="2" s="1"/>
  <c r="M744" i="2" s="1"/>
  <c r="N746" i="2"/>
  <c r="N745" i="2" s="1"/>
  <c r="N744" i="2" s="1"/>
  <c r="L746" i="2"/>
  <c r="L745" i="2" s="1"/>
  <c r="L744" i="2" s="1"/>
  <c r="M752" i="2"/>
  <c r="M751" i="2" s="1"/>
  <c r="M750" i="2" s="1"/>
  <c r="M749" i="2" s="1"/>
  <c r="N752" i="2"/>
  <c r="N751" i="2" s="1"/>
  <c r="N750" i="2" s="1"/>
  <c r="N749" i="2" s="1"/>
  <c r="L752" i="2"/>
  <c r="L751" i="2" s="1"/>
  <c r="L750" i="2" s="1"/>
  <c r="L749" i="2" s="1"/>
  <c r="M757" i="2"/>
  <c r="M756" i="2" s="1"/>
  <c r="M755" i="2" s="1"/>
  <c r="M754" i="2" s="1"/>
  <c r="N757" i="2"/>
  <c r="N756" i="2" s="1"/>
  <c r="N755" i="2" s="1"/>
  <c r="N754" i="2" s="1"/>
  <c r="L757" i="2"/>
  <c r="L756" i="2" s="1"/>
  <c r="L755" i="2" s="1"/>
  <c r="L754" i="2" s="1"/>
  <c r="M762" i="2"/>
  <c r="M761" i="2" s="1"/>
  <c r="M760" i="2" s="1"/>
  <c r="M759" i="2" s="1"/>
  <c r="N762" i="2"/>
  <c r="N761" i="2" s="1"/>
  <c r="N760" i="2" s="1"/>
  <c r="N759" i="2" s="1"/>
  <c r="L762" i="2"/>
  <c r="L761" i="2" s="1"/>
  <c r="L760" i="2" s="1"/>
  <c r="L759" i="2" s="1"/>
  <c r="M768" i="2"/>
  <c r="M767" i="2" s="1"/>
  <c r="M766" i="2" s="1"/>
  <c r="M765" i="2" s="1"/>
  <c r="M764" i="2" s="1"/>
  <c r="N768" i="2"/>
  <c r="N767" i="2" s="1"/>
  <c r="N766" i="2" s="1"/>
  <c r="N765" i="2" s="1"/>
  <c r="N764" i="2" s="1"/>
  <c r="L768" i="2"/>
  <c r="L767" i="2" s="1"/>
  <c r="L766" i="2" s="1"/>
  <c r="L765" i="2" s="1"/>
  <c r="L764" i="2" s="1"/>
  <c r="N256" i="2" l="1"/>
  <c r="N255" i="2" s="1"/>
  <c r="M45" i="2"/>
  <c r="N478" i="2"/>
  <c r="N477" i="2" s="1"/>
  <c r="L633" i="2"/>
  <c r="L632" i="2" s="1"/>
  <c r="L631" i="2" s="1"/>
  <c r="L630" i="2" s="1"/>
  <c r="N506" i="2"/>
  <c r="N505" i="2" s="1"/>
  <c r="L290" i="2"/>
  <c r="M145" i="2"/>
  <c r="M290" i="2"/>
  <c r="L652" i="2"/>
  <c r="N284" i="2"/>
  <c r="N283" i="2" s="1"/>
  <c r="N290" i="2"/>
  <c r="L73" i="2"/>
  <c r="L69" i="2" s="1"/>
  <c r="L228" i="2"/>
  <c r="L227" i="2" s="1"/>
  <c r="L226" i="2" s="1"/>
  <c r="N700" i="2"/>
  <c r="L186" i="2"/>
  <c r="L185" i="2" s="1"/>
  <c r="L184" i="2" s="1"/>
  <c r="M256" i="2"/>
  <c r="M255" i="2" s="1"/>
  <c r="L730" i="2"/>
  <c r="L729" i="2" s="1"/>
  <c r="L728" i="2" s="1"/>
  <c r="M186" i="2"/>
  <c r="M185" i="2" s="1"/>
  <c r="M184" i="2" s="1"/>
  <c r="N395" i="2"/>
  <c r="N394" i="2" s="1"/>
  <c r="N393" i="2" s="1"/>
  <c r="N28" i="2"/>
  <c r="N27" i="2" s="1"/>
  <c r="N150" i="2"/>
  <c r="M478" i="2"/>
  <c r="M477" i="2" s="1"/>
  <c r="M718" i="2"/>
  <c r="M717" i="2" s="1"/>
  <c r="M712" i="2" s="1"/>
  <c r="M331" i="2"/>
  <c r="M330" i="2" s="1"/>
  <c r="L256" i="2"/>
  <c r="L255" i="2" s="1"/>
  <c r="M169" i="2"/>
  <c r="M168" i="2" s="1"/>
  <c r="N136" i="2"/>
  <c r="N135" i="2" s="1"/>
  <c r="N718" i="2"/>
  <c r="N717" i="2" s="1"/>
  <c r="N712" i="2" s="1"/>
  <c r="L404" i="2"/>
  <c r="L403" i="2" s="1"/>
  <c r="L402" i="2" s="1"/>
  <c r="M136" i="2"/>
  <c r="M135" i="2" s="1"/>
  <c r="N50" i="2"/>
  <c r="M50" i="2"/>
  <c r="M404" i="2"/>
  <c r="M403" i="2" s="1"/>
  <c r="M402" i="2" s="1"/>
  <c r="M241" i="2"/>
  <c r="L118" i="2"/>
  <c r="M100" i="2"/>
  <c r="M99" i="2" s="1"/>
  <c r="M98" i="2" s="1"/>
  <c r="N83" i="2"/>
  <c r="N82" i="2" s="1"/>
  <c r="M56" i="2"/>
  <c r="L45" i="2"/>
  <c r="N317" i="2"/>
  <c r="N45" i="2"/>
  <c r="L550" i="2"/>
  <c r="L487" i="2"/>
  <c r="L486" i="2" s="1"/>
  <c r="N652" i="2"/>
  <c r="M317" i="2"/>
  <c r="L284" i="2"/>
  <c r="L283" i="2" s="1"/>
  <c r="N268" i="2"/>
  <c r="N267" i="2" s="1"/>
  <c r="M28" i="2"/>
  <c r="M27" i="2" s="1"/>
  <c r="N73" i="2"/>
  <c r="N69" i="2" s="1"/>
  <c r="L718" i="2"/>
  <c r="L717" i="2" s="1"/>
  <c r="L712" i="2" s="1"/>
  <c r="N118" i="2"/>
  <c r="M652" i="2"/>
  <c r="M284" i="2"/>
  <c r="M283" i="2" s="1"/>
  <c r="N250" i="2"/>
  <c r="L100" i="2"/>
  <c r="L99" i="2" s="1"/>
  <c r="L98" i="2" s="1"/>
  <c r="L50" i="2"/>
  <c r="L700" i="2"/>
  <c r="M633" i="2"/>
  <c r="M632" i="2" s="1"/>
  <c r="M631" i="2" s="1"/>
  <c r="M630" i="2" s="1"/>
  <c r="M384" i="2"/>
  <c r="M250" i="2"/>
  <c r="N404" i="2"/>
  <c r="N403" i="2" s="1"/>
  <c r="N402" i="2" s="1"/>
  <c r="M358" i="2"/>
  <c r="M354" i="2" s="1"/>
  <c r="M73" i="2"/>
  <c r="M69" i="2" s="1"/>
  <c r="N487" i="2"/>
  <c r="N486" i="2" s="1"/>
  <c r="N384" i="2"/>
  <c r="M487" i="2"/>
  <c r="M486" i="2" s="1"/>
  <c r="L109" i="2"/>
  <c r="M83" i="2"/>
  <c r="M82" i="2" s="1"/>
  <c r="N275" i="2"/>
  <c r="N274" i="2" s="1"/>
  <c r="N228" i="2"/>
  <c r="N227" i="2" s="1"/>
  <c r="N226" i="2" s="1"/>
  <c r="L169" i="2"/>
  <c r="L168" i="2" s="1"/>
  <c r="L18" i="2"/>
  <c r="L17" i="2" s="1"/>
  <c r="M275" i="2"/>
  <c r="M274" i="2" s="1"/>
  <c r="M228" i="2"/>
  <c r="M227" i="2" s="1"/>
  <c r="M226" i="2" s="1"/>
  <c r="N169" i="2"/>
  <c r="N168" i="2" s="1"/>
  <c r="L150" i="2"/>
  <c r="N18" i="2"/>
  <c r="N17" i="2" s="1"/>
  <c r="M18" i="2"/>
  <c r="M17" i="2" s="1"/>
  <c r="L56" i="2"/>
  <c r="L693" i="2"/>
  <c r="M730" i="2"/>
  <c r="M729" i="2" s="1"/>
  <c r="M728" i="2" s="1"/>
  <c r="N693" i="2"/>
  <c r="L478" i="2"/>
  <c r="L477" i="2" s="1"/>
  <c r="M395" i="2"/>
  <c r="M394" i="2" s="1"/>
  <c r="M393" i="2" s="1"/>
  <c r="L377" i="2"/>
  <c r="N56" i="2"/>
  <c r="N730" i="2"/>
  <c r="N729" i="2" s="1"/>
  <c r="N728" i="2" s="1"/>
  <c r="L559" i="2"/>
  <c r="N559" i="2"/>
  <c r="N517" i="2"/>
  <c r="M693" i="2"/>
  <c r="L580" i="2"/>
  <c r="L579" i="2" s="1"/>
  <c r="L574" i="2" s="1"/>
  <c r="L573" i="2" s="1"/>
  <c r="L317" i="2"/>
  <c r="M268" i="2"/>
  <c r="M267" i="2" s="1"/>
  <c r="N241" i="2"/>
  <c r="L83" i="2"/>
  <c r="L82" i="2" s="1"/>
  <c r="L28" i="2"/>
  <c r="L27" i="2" s="1"/>
  <c r="M739" i="2"/>
  <c r="M684" i="2"/>
  <c r="N660" i="2"/>
  <c r="L492" i="2"/>
  <c r="M416" i="2"/>
  <c r="M415" i="2" s="1"/>
  <c r="M414" i="2" s="1"/>
  <c r="L395" i="2"/>
  <c r="L394" i="2" s="1"/>
  <c r="L393" i="2" s="1"/>
  <c r="L384" i="2"/>
  <c r="N193" i="2"/>
  <c r="N192" i="2" s="1"/>
  <c r="N191" i="2" s="1"/>
  <c r="M660" i="2"/>
  <c r="N492" i="2"/>
  <c r="L331" i="2"/>
  <c r="M193" i="2"/>
  <c r="M192" i="2" s="1"/>
  <c r="M191" i="2" s="1"/>
  <c r="L136" i="2"/>
  <c r="L135" i="2" s="1"/>
  <c r="M550" i="2"/>
  <c r="L358" i="2"/>
  <c r="L354" i="2" s="1"/>
  <c r="N331" i="2"/>
  <c r="N330" i="2" s="1"/>
  <c r="L275" i="2"/>
  <c r="L274" i="2" s="1"/>
  <c r="N186" i="2"/>
  <c r="N185" i="2" s="1"/>
  <c r="N184" i="2" s="1"/>
  <c r="N100" i="2"/>
  <c r="N99" i="2" s="1"/>
  <c r="N98" i="2" s="1"/>
  <c r="M559" i="2"/>
  <c r="N358" i="2"/>
  <c r="N354" i="2" s="1"/>
  <c r="L342" i="2"/>
  <c r="N440" i="2"/>
  <c r="N439" i="2" s="1"/>
  <c r="N438" i="2" s="1"/>
  <c r="M517" i="2"/>
  <c r="L304" i="2"/>
  <c r="N109" i="2"/>
  <c r="M700" i="2"/>
  <c r="L677" i="2"/>
  <c r="N580" i="2"/>
  <c r="N579" i="2" s="1"/>
  <c r="N574" i="2" s="1"/>
  <c r="N573" i="2" s="1"/>
  <c r="N304" i="2"/>
  <c r="L268" i="2"/>
  <c r="L267" i="2" s="1"/>
  <c r="L241" i="2"/>
  <c r="M109" i="2"/>
  <c r="N677" i="2"/>
  <c r="M580" i="2"/>
  <c r="M579" i="2" s="1"/>
  <c r="M574" i="2" s="1"/>
  <c r="M573" i="2" s="1"/>
  <c r="M304" i="2"/>
  <c r="M677" i="2"/>
  <c r="N633" i="2"/>
  <c r="N632" i="2" s="1"/>
  <c r="N631" i="2" s="1"/>
  <c r="N630" i="2" s="1"/>
  <c r="N550" i="2"/>
  <c r="M440" i="2"/>
  <c r="M439" i="2" s="1"/>
  <c r="M438" i="2" s="1"/>
  <c r="L440" i="2"/>
  <c r="L439" i="2" s="1"/>
  <c r="L438" i="2" s="1"/>
  <c r="L250" i="2"/>
  <c r="L517" i="2"/>
  <c r="M532" i="2"/>
  <c r="L532" i="2"/>
  <c r="L235" i="2"/>
  <c r="L234" i="2" s="1"/>
  <c r="M118" i="2"/>
  <c r="N532" i="2"/>
  <c r="L506" i="2"/>
  <c r="L505" i="2" s="1"/>
  <c r="N235" i="2"/>
  <c r="N234" i="2" s="1"/>
  <c r="L161" i="2"/>
  <c r="L160" i="2" s="1"/>
  <c r="M150" i="2"/>
  <c r="L416" i="2"/>
  <c r="L415" i="2" s="1"/>
  <c r="L414" i="2" s="1"/>
  <c r="N377" i="2"/>
  <c r="M235" i="2"/>
  <c r="M234" i="2" s="1"/>
  <c r="N161" i="2"/>
  <c r="N160" i="2" s="1"/>
  <c r="L145" i="2"/>
  <c r="N739" i="2"/>
  <c r="L660" i="2"/>
  <c r="M506" i="2"/>
  <c r="M505" i="2" s="1"/>
  <c r="N416" i="2"/>
  <c r="N415" i="2" s="1"/>
  <c r="N414" i="2" s="1"/>
  <c r="M377" i="2"/>
  <c r="L193" i="2"/>
  <c r="L192" i="2" s="1"/>
  <c r="L191" i="2" s="1"/>
  <c r="M161" i="2"/>
  <c r="M160" i="2" s="1"/>
  <c r="N145" i="2"/>
  <c r="M492" i="2"/>
  <c r="N684" i="2"/>
  <c r="L684" i="2"/>
  <c r="L739" i="2"/>
  <c r="L748" i="2"/>
  <c r="N748" i="2"/>
  <c r="M748" i="2"/>
  <c r="L372" i="2" l="1"/>
  <c r="L371" i="2" s="1"/>
  <c r="L392" i="2"/>
  <c r="L476" i="2"/>
  <c r="N651" i="2"/>
  <c r="N650" i="2" s="1"/>
  <c r="N134" i="2"/>
  <c r="N692" i="2"/>
  <c r="N691" i="2" s="1"/>
  <c r="M159" i="2"/>
  <c r="N516" i="2"/>
  <c r="N504" i="2" s="1"/>
  <c r="N413" i="2" s="1"/>
  <c r="M240" i="2"/>
  <c r="M233" i="2" s="1"/>
  <c r="M158" i="2" s="1"/>
  <c r="N68" i="2"/>
  <c r="L282" i="2"/>
  <c r="N289" i="2"/>
  <c r="N282" i="2" s="1"/>
  <c r="L108" i="2"/>
  <c r="L107" i="2" s="1"/>
  <c r="L330" i="2"/>
  <c r="L329" i="2" s="1"/>
  <c r="M44" i="2"/>
  <c r="M43" i="2" s="1"/>
  <c r="L651" i="2"/>
  <c r="L650" i="2" s="1"/>
  <c r="N240" i="2"/>
  <c r="N233" i="2" s="1"/>
  <c r="N476" i="2"/>
  <c r="M476" i="2"/>
  <c r="N108" i="2"/>
  <c r="N107" i="2" s="1"/>
  <c r="L289" i="2"/>
  <c r="M651" i="2"/>
  <c r="M650" i="2" s="1"/>
  <c r="N44" i="2"/>
  <c r="N43" i="2" s="1"/>
  <c r="L44" i="2"/>
  <c r="L43" i="2" s="1"/>
  <c r="M68" i="2"/>
  <c r="N392" i="2"/>
  <c r="M711" i="2"/>
  <c r="L546" i="2"/>
  <c r="L545" i="2" s="1"/>
  <c r="M134" i="2"/>
  <c r="M289" i="2"/>
  <c r="M282" i="2" s="1"/>
  <c r="N372" i="2"/>
  <c r="N371" i="2" s="1"/>
  <c r="L159" i="2"/>
  <c r="M546" i="2"/>
  <c r="M545" i="2" s="1"/>
  <c r="M392" i="2"/>
  <c r="N266" i="2"/>
  <c r="L692" i="2"/>
  <c r="L691" i="2" s="1"/>
  <c r="L516" i="2"/>
  <c r="L504" i="2" s="1"/>
  <c r="N546" i="2"/>
  <c r="N545" i="2" s="1"/>
  <c r="M692" i="2"/>
  <c r="M691" i="2" s="1"/>
  <c r="N159" i="2"/>
  <c r="M676" i="2"/>
  <c r="L676" i="2"/>
  <c r="M266" i="2"/>
  <c r="N97" i="2"/>
  <c r="L68" i="2"/>
  <c r="M516" i="2"/>
  <c r="M504" i="2" s="1"/>
  <c r="N676" i="2"/>
  <c r="M329" i="2"/>
  <c r="M372" i="2"/>
  <c r="M371" i="2" s="1"/>
  <c r="L711" i="2"/>
  <c r="N711" i="2"/>
  <c r="M108" i="2"/>
  <c r="M107" i="2" s="1"/>
  <c r="L240" i="2"/>
  <c r="L233" i="2" s="1"/>
  <c r="L266" i="2"/>
  <c r="L134" i="2"/>
  <c r="N329" i="2"/>
  <c r="N11" i="2" l="1"/>
  <c r="N638" i="2"/>
  <c r="L11" i="2"/>
  <c r="M11" i="2"/>
  <c r="M638" i="2"/>
  <c r="N158" i="2"/>
  <c r="M413" i="2"/>
  <c r="L97" i="2"/>
  <c r="L413" i="2"/>
  <c r="M265" i="2"/>
  <c r="L638" i="2"/>
  <c r="M97" i="2"/>
  <c r="L158" i="2"/>
  <c r="N265" i="2"/>
  <c r="L265" i="2"/>
  <c r="N770" i="2" l="1"/>
  <c r="L770" i="2"/>
  <c r="M770" i="2"/>
</calcChain>
</file>

<file path=xl/sharedStrings.xml><?xml version="1.0" encoding="utf-8"?>
<sst xmlns="http://schemas.openxmlformats.org/spreadsheetml/2006/main" count="2536" uniqueCount="733">
  <si>
    <t/>
  </si>
  <si>
    <t xml:space="preserve">  ОБЩЕГОСУДАРСТВЕННЫЕ ВОПРОСЫ</t>
  </si>
  <si>
    <t>0100</t>
  </si>
  <si>
    <t xml:space="preserve">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</si>
  <si>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</si>
  <si>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Муниципальная программа "Совершенствование муниципального управления на территории Невьянского муниципального округа до 2029 года"</t>
  </si>
  <si>
    <t>0100000000</t>
  </si>
  <si>
    <t xml:space="preserve">        Подпрограмма "Обеспечение реализации муниципальной программы "Совершенствование муниципального управления на территории Невьянского муниципального округа на 2022-2029 годы"</t>
  </si>
  <si>
    <t>0130000000</t>
  </si>
  <si>
    <t xml:space="preserve">          Глава муниципального округа</t>
  </si>
  <si>
    <t>0130111020</t>
  </si>
  <si>
    <t xml:space="preserve">            Расходы на выплаты персоналу государственных (муниципальных) органов</t>
  </si>
  <si>
    <t>120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</si>
  <si>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</si>
  <si>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</si>
  <si>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Непрограммные мероприятия</t>
  </si>
  <si>
    <t>7000000000</t>
  </si>
  <si>
    <t xml:space="preserve">          Председатель Думы Невьянского муниципального округа</t>
  </si>
  <si>
    <t>7000111030</t>
  </si>
  <si>
    <t xml:space="preserve">          Профессиональная подготовка, переподготовка и повышение квалификации муниципальных служащих и лиц, замещающих муниципальные должности.</t>
  </si>
  <si>
    <t>7000111050</t>
  </si>
  <si>
    <t xml:space="preserve">            Иные закупки товаров, работ и услуг для обеспечения государственных (муниципальных) нужд</t>
  </si>
  <si>
    <t>240</t>
  </si>
  <si>
    <t xml:space="preserve">          Обеспечение деятельности Думы Невьянского муниципального округа</t>
  </si>
  <si>
    <t>7000111130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</si>
  <si>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</si>
  <si>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</si>
  <si>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  Подпрограмма "Развитие муниципальной службы в Невьянском муниципальном округе"</t>
  </si>
  <si>
    <t>0110000000</t>
  </si>
  <si>
    <t xml:space="preserve">          Профессиональная подготовка, переподготовка и повышение квалификации муниципальных служащих и лиц, замещающих муниципальные должности</t>
  </si>
  <si>
    <t>0110111050</t>
  </si>
  <si>
    <t xml:space="preserve">          Обеспечение деятельности органов местного самоуправления</t>
  </si>
  <si>
    <t>0130111040</t>
  </si>
  <si>
    <t xml:space="preserve">            Уплата налогов, сборов и иных платежей</t>
  </si>
  <si>
    <t>850</t>
  </si>
  <si>
    <t xml:space="preserve">    Судебная система</t>
  </si>
  <si>
    <t>0105</t>
  </si>
  <si>
    <t xml:space="preserve">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</si>
  <si>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0130151200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</si>
  <si>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</si>
  <si>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</si>
  <si>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Муниципальная программа "Управление муниципальными финансами Невьянского муниципального округа до 2029 года"</t>
  </si>
  <si>
    <t>1300000000</t>
  </si>
  <si>
    <t xml:space="preserve">        Подпрограмма "Совершенствование информационной системы управления финансами"</t>
  </si>
  <si>
    <t>1330000000</t>
  </si>
  <si>
    <t xml:space="preserve">          Сопровождение программных комплексов "ИСУФ", "Бюджет-СМАРТ", "Свод-СМАРТ"</t>
  </si>
  <si>
    <t>133017П320</t>
  </si>
  <si>
    <t xml:space="preserve">          Создание и техническое сопровождение муниципальной системы управления закупками на основе программы "WEB-торги-КС"</t>
  </si>
  <si>
    <t>133017П340</t>
  </si>
  <si>
    <t xml:space="preserve">        Подпрограмма "Обеспечение реализации муниципальной программы "Управление муниципальными финансами Невьянского муниципального округа до 2029 года"</t>
  </si>
  <si>
    <t>1340000000</t>
  </si>
  <si>
    <t>1340111040</t>
  </si>
  <si>
    <t xml:space="preserve">          Управление информационными технологиями, создание и техническое сопровождение информационно-коммуникационной инфраструктуры</t>
  </si>
  <si>
    <t>1340171440</t>
  </si>
  <si>
    <t xml:space="preserve">          Председатель Счетной комиссии Невьянского муниципального округа</t>
  </si>
  <si>
    <t>7000111060</t>
  </si>
  <si>
    <t xml:space="preserve">          Обеспечение деятельности Счетной комиссии Невьянского муниципального округа</t>
  </si>
  <si>
    <t>7000111160</t>
  </si>
  <si>
    <t xml:space="preserve">    Резервные фонды</t>
  </si>
  <si>
    <t>0111</t>
  </si>
  <si>
    <t xml:space="preserve">          Резервный фонд администрации Невьянского муниципального округа</t>
  </si>
  <si>
    <t>7000105000</t>
  </si>
  <si>
    <t xml:space="preserve">            Резервные средства</t>
  </si>
  <si>
    <t>870</t>
  </si>
  <si>
    <t xml:space="preserve">    Другие общегосударственные вопросы</t>
  </si>
  <si>
    <t>0113</t>
  </si>
  <si>
    <t xml:space="preserve">        Подпрограмма "Противодействие коррупции в Невьянском муниципальном округе на 2022- 2029 годы"</t>
  </si>
  <si>
    <t>0120000000</t>
  </si>
  <si>
    <t xml:space="preserve">          Проведение исследования состояния коррупции в Невьянском муниципальном округе социологическими методами, обобщение результатов исследования и предоставление информационных услуг по данному направлению</t>
  </si>
  <si>
    <t>0120110130</t>
  </si>
  <si>
    <t xml:space="preserve">         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</si>
  <si>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0130141100</t>
  </si>
  <si>
    <t xml:space="preserve">          Осуществление государственного полномочия Свердловской области по созданию административных комиссий</t>
  </si>
  <si>
    <t>0130141200</t>
  </si>
  <si>
    <t xml:space="preserve">          Осуществление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</si>
  <si>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0130141500</t>
  </si>
  <si>
    <t xml:space="preserve">          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</si>
  <si>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0130146100</t>
  </si>
  <si>
    <t xml:space="preserve">      Муниципальная программа "Повышение эффективности управления муниципальной собственностью Невьянского муниципального округа и распоряжения земельными участками, государственная собственность на которые не разграничена до 2029 года"</t>
  </si>
  <si>
    <t>0600000000</t>
  </si>
  <si>
    <t xml:space="preserve">        Подпрограмма "Организация управления муниципальной собственностью Невьянского муниципального округа, имуществом подлежащим оформлению в собственность Невьянского муниципального округа и другого имущества в случаях, установленных федеральными нормативными правовыми актами"</t>
  </si>
  <si>
    <t>0610000000</t>
  </si>
  <si>
    <t xml:space="preserve">          Расходы на приобретение имущества в казну Невьянского муниципального округа</t>
  </si>
  <si>
    <t>0610113230</t>
  </si>
  <si>
    <t xml:space="preserve">            Бюджетные инвестиции</t>
  </si>
  <si>
    <t>410</t>
  </si>
  <si>
    <t xml:space="preserve">          Расходы на ремонт муниципального имущества, находящегося в казне Невьянского муниципального округа, в том числе на подготовку сметной документации, дефектных ведомостей на проведение ремонта</t>
  </si>
  <si>
    <t>0610113240</t>
  </si>
  <si>
    <t>0610113250</t>
  </si>
  <si>
    <t xml:space="preserve">          Расходы на снос ветхих и аварийных зданий, строений, сооружений, на утилизацию другого имущества, находящегося в казне Невьянского муниципального округа</t>
  </si>
  <si>
    <t>0610113260</t>
  </si>
  <si>
    <t xml:space="preserve">          Расходы на определение рыночной стоимости объектов незавершенного строительства с целью продажи с публичных торгов на основании решения суда об изъятии их у собственника</t>
  </si>
  <si>
    <t>0610113410</t>
  </si>
  <si>
    <t xml:space="preserve">          Исполнение судебных актов по искам к Невьянскому муниципальному округу о возмещении вреда, причиненного гражданину или юридическому лицу в результате незаконных действий (бездействия) органов местного самоуправления Невьянского муниципального округа либо должностных лиц этих органов</t>
  </si>
  <si>
    <t>7000106000</t>
  </si>
  <si>
    <t xml:space="preserve">            Исполнение судебных актов</t>
  </si>
  <si>
    <t>830</t>
  </si>
  <si>
    <t xml:space="preserve">  НАЦИОНАЛЬНАЯ БЕЗОПАСНОСТЬ И ПРАВООХРАНИТЕЛЬНАЯ ДЕЯТЕЛЬНОСТЬ</t>
  </si>
  <si>
    <t>0300</t>
  </si>
  <si>
    <t xml:space="preserve">    Гражданская оборона</t>
  </si>
  <si>
    <t>0309</t>
  </si>
  <si>
    <t xml:space="preserve">      Муниципальная программа "Обеспечение общественной безопасности населения Невьянского муниципального округа до 2029 года"</t>
  </si>
  <si>
    <t>0200000000</t>
  </si>
  <si>
    <t xml:space="preserve">        Подпрограмма "Предупреждение и ликвидация чрезвычайных ситуаций, гражданская оборона"</t>
  </si>
  <si>
    <t>0210000000</t>
  </si>
  <si>
    <t xml:space="preserve">          Разработка документации по линии гражданской обороны и изготовление информационных материалов</t>
  </si>
  <si>
    <t>0210112021</t>
  </si>
  <si>
    <t xml:space="preserve">          Обучение населения способам защиты от опасностей и действиям при чрезвычайных ситуациях</t>
  </si>
  <si>
    <t>0210112022</t>
  </si>
  <si>
    <t xml:space="preserve">          Соблюдение режима секретности выделенных мест администрации Невьянского муниципального округа</t>
  </si>
  <si>
    <t>0210112060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</si>
  <si>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</si>
  <si>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</si>
  <si>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  Функционирование Единой дежурной диспетчерской службы и обеспечение вызова экстренных оперативных служб</t>
  </si>
  <si>
    <t>0210112010</t>
  </si>
  <si>
    <t xml:space="preserve">            Расходы на выплаты персоналу казенных учреждений</t>
  </si>
  <si>
    <t>110</t>
  </si>
  <si>
    <t xml:space="preserve">          Содержание и развитие системы оповещения населения при возникновении чрезвычайных ситуаций</t>
  </si>
  <si>
    <t>0210112030</t>
  </si>
  <si>
    <t xml:space="preserve">          Проведение соревнований среди учащихся "Школа безопасности"</t>
  </si>
  <si>
    <t>0210112050</t>
  </si>
  <si>
    <t xml:space="preserve">            Субсидии бюджетным учреждениям</t>
  </si>
  <si>
    <t>610</t>
  </si>
  <si>
    <t xml:space="preserve">        Подпрограмма "Обеспечение первичных мер пожарной безопасности"</t>
  </si>
  <si>
    <t>0220000000</t>
  </si>
  <si>
    <t xml:space="preserve">          Проведение мероприятий по обучению населения и  изготовление информационных материалов по пожарной  безопасности</t>
  </si>
  <si>
    <t>0220112070</t>
  </si>
  <si>
    <t xml:space="preserve">            Субсидии автономным учреждениям</t>
  </si>
  <si>
    <t>620</t>
  </si>
  <si>
    <t xml:space="preserve">          Обустройство, содержание и ремонт источников противопожарного водоснабжения</t>
  </si>
  <si>
    <t>0220112080</t>
  </si>
  <si>
    <t xml:space="preserve">          Обеспечение условий и деятельности общественных объединений добровольной пожарной охраны</t>
  </si>
  <si>
    <t>0220112090</t>
  </si>
  <si>
    <t xml:space="preserve">  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</si>
  <si>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</si>
  <si>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 xml:space="preserve">          Содержание пожарного автомобиля в д. Нижние Таволги</t>
  </si>
  <si>
    <t>0220112100</t>
  </si>
  <si>
    <t xml:space="preserve">          Проведение минерализованных полос вокруг населенных пунктов</t>
  </si>
  <si>
    <t>0220112110</t>
  </si>
  <si>
    <t xml:space="preserve">          Приобретение, монтаж , установка и содержание пожарно-технической продукции, а также иных средств предупреждения и тушения пожаров на территории Невьянского муниципального округа</t>
  </si>
  <si>
    <t>0220112140</t>
  </si>
  <si>
    <t xml:space="preserve">    Другие вопросы в области национальной безопасности и правоохранительной деятельности</t>
  </si>
  <si>
    <t>0314</t>
  </si>
  <si>
    <t xml:space="preserve">      Муниципальная программа "Новое качество жизни жителей Невьянского муниципального округа на период 2022-2029 года"</t>
  </si>
  <si>
    <t>0900000000</t>
  </si>
  <si>
    <t xml:space="preserve">        Подпрограмма "Профилактика правонарушений в Невьянском муниципальном округе"</t>
  </si>
  <si>
    <t>0940000000</t>
  </si>
  <si>
    <t xml:space="preserve">          Стимулирование населения за помощь в организации в выявлении и раскрытии правонарушений и преступлений</t>
  </si>
  <si>
    <t>0940119060</t>
  </si>
  <si>
    <t xml:space="preserve">            Иные выплаты населению</t>
  </si>
  <si>
    <t>360</t>
  </si>
  <si>
    <t xml:space="preserve">          Организация работ по ремонту и содержанию моторизированных обзорных камер наблюдения в местах общественного пребывания граждан, работающих в непрерывном, круглосуточном режиме, для осуществления визуального контроля за обстановкой на улицах города Невьянска и в населенных пунктах Невьянского муниципального округа</t>
  </si>
  <si>
    <t>0940119200</t>
  </si>
  <si>
    <t xml:space="preserve">          Комплексные меры по стимулированию участия населения в деятельности общественных организаций правоохранительной направленности в форме добровольных народных дружин</t>
  </si>
  <si>
    <t>0940119210</t>
  </si>
  <si>
    <t xml:space="preserve">          Развитие системы аппаратно-программного комплекса "Безопасный город" на территории Невьянского муниципального округа</t>
  </si>
  <si>
    <t>0940119230</t>
  </si>
  <si>
    <t xml:space="preserve">      Муниципальная программа "Формирование законопослушного поведения участников дорожного движения на территории Невьянского муниципального округа на 2022-2029 годы"</t>
  </si>
  <si>
    <t>1500000000</t>
  </si>
  <si>
    <t xml:space="preserve">          Приобретение, изготовление информационных материалов по профилактике безопасности дорожного движения</t>
  </si>
  <si>
    <t>1500119310</t>
  </si>
  <si>
    <t xml:space="preserve">          Приобретение материально-технических средств,  для обеспечения безопасности дорожного движения</t>
  </si>
  <si>
    <t>1500119320</t>
  </si>
  <si>
    <t xml:space="preserve">      Муниципальная программа" Профилактика терроризма, а также минимизация и (или) ликвидация последствий его проявлений в Невьянском муниципальном округе до 2029 года"</t>
  </si>
  <si>
    <t>1600000000</t>
  </si>
  <si>
    <t xml:space="preserve">          Приведение состояния АТЗ объектов (территорий) и МППЛ, находящихся в муниципальной собственности, в соответствие с требованиям нормативных правовых актов Российской Федерации"</t>
  </si>
  <si>
    <t>1600116010</t>
  </si>
  <si>
    <t xml:space="preserve">          Организация и проведение информационно-пропагандистских мероприятий по разъяснению сущности терроризма и его общественной опасности, в том числе с участием лидеров общественного мнения</t>
  </si>
  <si>
    <t>1600116020</t>
  </si>
  <si>
    <t xml:space="preserve">          Обеспечение выпуска и размещения видео-аудио роликов и печатной продукции по вопросам профилактики терроризма</t>
  </si>
  <si>
    <t>1600116030</t>
  </si>
  <si>
    <t xml:space="preserve">  НАЦИОНАЛЬНАЯ ЭКОНОМИКА</t>
  </si>
  <si>
    <t>0400</t>
  </si>
  <si>
    <t xml:space="preserve">    Сельское хозяйство и рыболовство</t>
  </si>
  <si>
    <t>0405</t>
  </si>
  <si>
    <t xml:space="preserve">      Муниципальная программа "Развитие жилищно-коммунального хозяйства и повышение энергетической эффективности в Невьянском муниципальном округе до 2030 года"</t>
  </si>
  <si>
    <t>0500000000</t>
  </si>
  <si>
    <t xml:space="preserve">        Подпрограмма "Организация и содержание объектов благоустройства"</t>
  </si>
  <si>
    <t>0540000000</t>
  </si>
  <si>
    <t xml:space="preserve">         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t>
  </si>
  <si>
    <t>0540142П00</t>
  </si>
  <si>
    <t xml:space="preserve">         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</si>
  <si>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0540142П10</t>
  </si>
  <si>
    <t xml:space="preserve">      Муниципальная программа "Содействие социально-экономическому развитию Невьянского муниципального округа до 2029 года"</t>
  </si>
  <si>
    <t>1200000000</t>
  </si>
  <si>
    <t xml:space="preserve">        Подпрограмма "Развитие агропромышленного комплекса, потребительского рынка в Невьянском муниципальном округе до 2029 года"</t>
  </si>
  <si>
    <t>1230000000</t>
  </si>
  <si>
    <t xml:space="preserve">          Мероприятия в области сельскохозяйственного производства</t>
  </si>
  <si>
    <t>1230113470</t>
  </si>
  <si>
    <t xml:space="preserve">            Премии и гранты</t>
  </si>
  <si>
    <t>350</t>
  </si>
  <si>
    <t xml:space="preserve">          Организация ярмарок на территории Невьянского муниципального округа</t>
  </si>
  <si>
    <t>1230113490</t>
  </si>
  <si>
    <t xml:space="preserve">    Водное хозяйство</t>
  </si>
  <si>
    <t>0406</t>
  </si>
  <si>
    <t xml:space="preserve">        Подпрограмма "Организация и развитие водохозяйственного комплекса на территории Невьянского муниципального округа"</t>
  </si>
  <si>
    <t>0230000000</t>
  </si>
  <si>
    <t xml:space="preserve">          Содержание и обеспечение безопасности гидротехнических сооружений (плотин), расположенных на территории округа</t>
  </si>
  <si>
    <t>0230112120</t>
  </si>
  <si>
    <t xml:space="preserve">    Лесное хозяйство</t>
  </si>
  <si>
    <t>0407</t>
  </si>
  <si>
    <t xml:space="preserve">        Подпрограмма "Организация распоряжения земельными участками, государственная собственность на которые не разграничена"</t>
  </si>
  <si>
    <t>0620000000</t>
  </si>
  <si>
    <t xml:space="preserve">          Расходы на межевание, кадастровый учет, изыскания, проведение геодезических работ, публикацию объявлений, проведение независимой оценки, в отношении земельных участков, право на распоряжение которыми принадлежит администрации Невьянского муниципального округа, проведение землеустроительных экспертиз, заключений, комплексных кадастровых работ</t>
  </si>
  <si>
    <t>0620113270</t>
  </si>
  <si>
    <t xml:space="preserve">    Транспорт</t>
  </si>
  <si>
    <t>0408</t>
  </si>
  <si>
    <t xml:space="preserve">      Муниципальная программа "Развитие транспортной инфраструктуры, дорожного хозяйства в Невьянском муниципальном округе до 2029 года"</t>
  </si>
  <si>
    <t>0400000000</t>
  </si>
  <si>
    <t xml:space="preserve">        Подпрограмма "Организация транспортного обслуживания населения"</t>
  </si>
  <si>
    <t>0420000000</t>
  </si>
  <si>
    <t xml:space="preserve">          Организация регулярных перевозок пассажиров на территории муниципального округа</t>
  </si>
  <si>
    <t>0420114190</t>
  </si>
  <si>
    <t xml:space="preserve">          Осуществление функций по организации регулярных перевозок пассажиров и багажа автомобильным транспортом по муниципальным маршрутам по регулируемым тарифам</t>
  </si>
  <si>
    <t>0420114191</t>
  </si>
  <si>
    <t xml:space="preserve">    Дорожное хозяйство (дорожные фонды)</t>
  </si>
  <si>
    <t>0409</t>
  </si>
  <si>
    <t xml:space="preserve">        Подпрограмма "Функционирование дорожного хозяйства"</t>
  </si>
  <si>
    <t>0410000000</t>
  </si>
  <si>
    <t xml:space="preserve">          Содержание улично-дорожной сети</t>
  </si>
  <si>
    <t>0410214040</t>
  </si>
  <si>
    <t xml:space="preserve">          Обустройство, содержание и ремонт технических средств организации дорожного движения</t>
  </si>
  <si>
    <t>0410214050</t>
  </si>
  <si>
    <t xml:space="preserve">          Ремонт остановочных комплексов на территории Невьянского муниципального округа</t>
  </si>
  <si>
    <t>0410214060</t>
  </si>
  <si>
    <t xml:space="preserve">          Покраска пешеходных переходов, нанесение продольной горизонтальной разметки</t>
  </si>
  <si>
    <t>0410214070</t>
  </si>
  <si>
    <t xml:space="preserve">          Ремонт мостовых сооружений на территории округа</t>
  </si>
  <si>
    <t>0410214080</t>
  </si>
  <si>
    <t xml:space="preserve">          Строительство, реконструкция, капитальный ремонт, ремонт автомобильных дорог общего пользования местного значения в городе Невьянске</t>
  </si>
  <si>
    <t>0410214090</t>
  </si>
  <si>
    <t xml:space="preserve">          Ремонт дворовых проездов в городе Невьянске и в сельских населенных пунктах</t>
  </si>
  <si>
    <t>0410214100</t>
  </si>
  <si>
    <t xml:space="preserve">          Строительство, реконструкция, капитальный ремонт, ремонт автомобильных дорог общего пользования местного значения в сельских населенных пунктах Невьянского муниципального округа</t>
  </si>
  <si>
    <t>0410214180</t>
  </si>
  <si>
    <t xml:space="preserve">          Разработка и (или) корректировка проекта организации дорожного движения</t>
  </si>
  <si>
    <t>0410214200</t>
  </si>
  <si>
    <t xml:space="preserve">          Обустройство улично-дорожной сети вблизи образовательных организаций</t>
  </si>
  <si>
    <t>0410214210</t>
  </si>
  <si>
    <t xml:space="preserve">          Диагностика и оценка состояния автомобильных дорог общего пользования местного значения на территории Невьянского муниципального округа</t>
  </si>
  <si>
    <t>0410214230</t>
  </si>
  <si>
    <t xml:space="preserve">          Обустройство тротуаров по маршруту Дом-Школа-Дом в составе автомобильных дорог местного значения на территории Невьянского муниципального округа</t>
  </si>
  <si>
    <t>0410214240</t>
  </si>
  <si>
    <t xml:space="preserve">          Строительство, реконструкция, капитальный ремонт, ремонт автомобильных дорог общего пользования местного значения</t>
  </si>
  <si>
    <t>041029Д045</t>
  </si>
  <si>
    <t>04102SД045</t>
  </si>
  <si>
    <t xml:space="preserve">          Строительство и обустройство новых остановочных комплексов на территории Невьянского муниципального округа</t>
  </si>
  <si>
    <t>0420114120</t>
  </si>
  <si>
    <t xml:space="preserve">    Связь и информатика</t>
  </si>
  <si>
    <t>0410</t>
  </si>
  <si>
    <t xml:space="preserve">        Подпрограмма "Информационное общество Невьянского муниципального округа"</t>
  </si>
  <si>
    <t>0910000000</t>
  </si>
  <si>
    <t xml:space="preserve">          Приобретение , ремонт и модернизация используемой вычислительной техники, оргтехники</t>
  </si>
  <si>
    <t>0910113510</t>
  </si>
  <si>
    <t xml:space="preserve">          Функционирование информационно-коммуникационных технологий в Невьянском муниципальном округе</t>
  </si>
  <si>
    <t>0910113550</t>
  </si>
  <si>
    <t xml:space="preserve">    Другие вопросы в области национальной экономики</t>
  </si>
  <si>
    <t>0412</t>
  </si>
  <si>
    <t xml:space="preserve">      Муниципальная программа "Реализация основных направлений в строительном комплексе Невьянского муниципального округа до 2029 года"</t>
  </si>
  <si>
    <t>0300000000</t>
  </si>
  <si>
    <t xml:space="preserve">        Подпрограмма "Стимулирование развития жилищного строительства"</t>
  </si>
  <si>
    <t>0330000000</t>
  </si>
  <si>
    <t xml:space="preserve">          Подготовка документации по планировке территорий в городе Невьянске и в сельских населенных пунктах Невьянского муниципального округа</t>
  </si>
  <si>
    <t>0330113070</t>
  </si>
  <si>
    <t xml:space="preserve">          Внесение изменений в градостроительную документацию и местные нормативы градостроительного проектирования Невьянского муниципального округа</t>
  </si>
  <si>
    <t>0330113140</t>
  </si>
  <si>
    <t xml:space="preserve">          Расходы на техническую инвентаризацию, кадастровые и учетно-технические работы в отношении муниципального, бесхозяйного и выморочного имущества, на учет, оценку, экспертизу, получение сведений, имеющихся в архивах специализированных организаций</t>
  </si>
  <si>
    <t>0610113210</t>
  </si>
  <si>
    <t xml:space="preserve">          Расходы, необходимые для обеспечения надлежащего учета муниципального имущества, в том числе приобретение необходимой компьютерной и офисной техники, программного обеспечения</t>
  </si>
  <si>
    <t>0610113220</t>
  </si>
  <si>
    <t xml:space="preserve">          Обеспечение обязательств, связанных с продажей муниципального имущества и предоставлением права на использование земельных участков и земель на территории Невьянского муниципального округа</t>
  </si>
  <si>
    <t>0610113280</t>
  </si>
  <si>
    <t xml:space="preserve">          Расходы на определение рыночной стоимости и (или) проведение мероприятий по экспертизе отчетов об оценке рыночной стоимости объектов движимого, недвижимого имущества, находящегося в частной собственности, с целью выкупа в муниципальную собственность</t>
  </si>
  <si>
    <t>0610113400</t>
  </si>
  <si>
    <t xml:space="preserve">          Проведение комплексных кадастровых работ</t>
  </si>
  <si>
    <t>0620113700</t>
  </si>
  <si>
    <t xml:space="preserve">      Муниципальная программа "Развитие культуры и туризма в Невьянском муниципальном округе до 2029 года"</t>
  </si>
  <si>
    <t>0800000000</t>
  </si>
  <si>
    <t xml:space="preserve">        Подпрограмма "Развитие туризма в Невьянском муниципальном округе на 2022-2029 годы"</t>
  </si>
  <si>
    <t>0810000000</t>
  </si>
  <si>
    <t xml:space="preserve">          Организация и проведение событийных туристических мероприятий в Невьянском муниципальном округе</t>
  </si>
  <si>
    <t>0810188060</t>
  </si>
  <si>
    <t xml:space="preserve">          Реализация мероприятий, направленных на продвижение туристического продукта и повышение туристического потенциала Невьянского муниципального округа</t>
  </si>
  <si>
    <t>0810188070</t>
  </si>
  <si>
    <t xml:space="preserve">        Подпрограмма "Содействие развитию малого и среднего предпринимательства в Невьянском муниципальном округе на 2022-2029 годы"</t>
  </si>
  <si>
    <t>1220000000</t>
  </si>
  <si>
    <t xml:space="preserve">          Поддержка устойчивого развития инфраструктуры - фонда "Невьянский фонд поддержки малого предпринимательства"</t>
  </si>
  <si>
    <t>1220113440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</si>
  <si>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</si>
  <si>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</si>
  <si>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</si>
  <si>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</si>
  <si>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    Подпрограмма "Улучшение жилищных условий граждан, проживающих на территории Невьянского муниципального округа"</t>
  </si>
  <si>
    <t>0310000000</t>
  </si>
  <si>
    <t xml:space="preserve">          Снос расселяемых жилых помещений</t>
  </si>
  <si>
    <t>0310113030</t>
  </si>
  <si>
    <t xml:space="preserve">          Финансирование мероприятий по переселению граждан из жилых помещений признанных непригодными для проживания, в том числе по решению суда</t>
  </si>
  <si>
    <t>0310113100</t>
  </si>
  <si>
    <t xml:space="preserve">        Подпрограмма "Капитальный ремонт общего имущества в многоквартирных домах Невьянского муниципального округа"</t>
  </si>
  <si>
    <t>0520000000</t>
  </si>
  <si>
    <t xml:space="preserve">          Капитальный ремонт домов, не вошедших в региональную программу по проведению капитального ремонта</t>
  </si>
  <si>
    <t>0520115210</t>
  </si>
  <si>
    <t xml:space="preserve">          Техническое обследование многоквартирных домов с целью определения физического износа</t>
  </si>
  <si>
    <t>0520115220</t>
  </si>
  <si>
    <t xml:space="preserve">          Предоставление (региональному оператору, на специальные счета ТСЖ) субсидий на обеспечение мероприятий по капитальному ремонту общего имущества в многоквартирных домах Невьянского муниципального округа за муниципальную собственность, находящуюся в многоквартирных домах</t>
  </si>
  <si>
    <t>0520115230</t>
  </si>
  <si>
    <t xml:space="preserve">    Коммунальное хозяйство</t>
  </si>
  <si>
    <t>0502</t>
  </si>
  <si>
    <t xml:space="preserve">        Подпрограмма "Строительство объектов капитального строительства"</t>
  </si>
  <si>
    <t>0320000000</t>
  </si>
  <si>
    <t xml:space="preserve">          Газификация населенных пунктов на территории Невьянского муниципального округа</t>
  </si>
  <si>
    <t>0320213050</t>
  </si>
  <si>
    <t xml:space="preserve">          Проведение работ по корректировке расчетных схем газоснабжения на территории Невьянского муниципального округа</t>
  </si>
  <si>
    <t>0320213110</t>
  </si>
  <si>
    <t xml:space="preserve">        Подпрограмма "Реконструкция, модернизация, ремонт систем коммунальной инфраструктуры, а также объектов обезвреживания и захоронения твердых бытовых отходов"</t>
  </si>
  <si>
    <t>0510000000</t>
  </si>
  <si>
    <t xml:space="preserve">          Строительство линейного объекта "Система водоотведения п.Таватуй Невьянского муниципального округа"</t>
  </si>
  <si>
    <t>0510115081</t>
  </si>
  <si>
    <t xml:space="preserve">          Обеспечение технологического присоединения энергопринимающих устройств к системам электроснабжения, поставка электрической энергии для обеспечения пуско-наладочных работ</t>
  </si>
  <si>
    <t>0510115180</t>
  </si>
  <si>
    <t xml:space="preserve">          Субсидия МУП "Невьянский водоканал" НМО на реализацию инвестиционной программы в сфере водоснабжения на 2025-2028 годы</t>
  </si>
  <si>
    <t>0510115821</t>
  </si>
  <si>
    <t xml:space="preserve">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</si>
  <si>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</si>
  <si>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        Субсидия МУП "Невьянский водоканал" НМО на оценку эксплуатационных запасов подземных вод водозаборных участков</t>
  </si>
  <si>
    <t>0510115822</t>
  </si>
  <si>
    <t xml:space="preserve">          Осуществление государственного полномочия по предоставлению гражданам, проживающим на территории Невьянского муниципального округа Свердловской области, мер социальной поддержки по частичному освобождению от платы за коммунальные услуги</t>
  </si>
  <si>
    <t>0520142700</t>
  </si>
  <si>
    <t xml:space="preserve">        Подпрограмма "Энергосбережение и повышение энергетической эффективности в Невьянском муниципальном округе"</t>
  </si>
  <si>
    <t>0530000000</t>
  </si>
  <si>
    <t xml:space="preserve">          Строительство, реконструкция,  ремонт муниципальных сетей коммунальной инфраструктуры и приобретение оборудования, запорной арматуры,  материалов с целью подготовки муниципальной инженерной инфраструктуры к осенне-зимнему периоду</t>
  </si>
  <si>
    <t>0530115310</t>
  </si>
  <si>
    <t xml:space="preserve">          Капитальный, текущий ремонт муниципальных котельных к осенне-зимнему периоду</t>
  </si>
  <si>
    <t>0530115330</t>
  </si>
  <si>
    <t xml:space="preserve">          Выполнение мероприятий по энергосбережению и повышению энергетической эффективности системы уличного освещения Невьянского муниципального округа</t>
  </si>
  <si>
    <t>0530142Б00</t>
  </si>
  <si>
    <t>05301S2Б00</t>
  </si>
  <si>
    <t xml:space="preserve">          Мероприятия в сфере обращения с твердыми коммунальными отходами</t>
  </si>
  <si>
    <t>0540115560</t>
  </si>
  <si>
    <t xml:space="preserve">        Подпрограмма "Экологическая безопасность Невьянского муниципального округа"</t>
  </si>
  <si>
    <t>0560000000</t>
  </si>
  <si>
    <t xml:space="preserve">          Мониторинг состояния и загрязнения окружающей среды на территориях объектов размещения отходов</t>
  </si>
  <si>
    <t>0560115680</t>
  </si>
  <si>
    <t xml:space="preserve">          Проведение комплекса мероприятий по улучшению экологической обстановки и эксплуатационных характеристик на действующем полигоне ТБО</t>
  </si>
  <si>
    <t>0560115П01</t>
  </si>
  <si>
    <t xml:space="preserve">          Расходы по исполнению муниципальных гарантий Невьянского муниципального округа</t>
  </si>
  <si>
    <t>7000104000</t>
  </si>
  <si>
    <t xml:space="preserve">            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</si>
  <si>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</si>
  <si>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 xml:space="preserve">    Благоустройство</t>
  </si>
  <si>
    <t>0503</t>
  </si>
  <si>
    <t xml:space="preserve">          Ремонт пешеходных мостовых сооружений и обустройство плотов</t>
  </si>
  <si>
    <t>0540115420</t>
  </si>
  <si>
    <t xml:space="preserve">          Вырубка и подрезка деревьев с вывозом порубочных остатков</t>
  </si>
  <si>
    <t>0540115450</t>
  </si>
  <si>
    <t xml:space="preserve">          Обустройство новогоднего городка</t>
  </si>
  <si>
    <t>0540115460</t>
  </si>
  <si>
    <t xml:space="preserve">          Организация и обслуживание уличного освещения (включая оплату потребляемой электрической энергии)</t>
  </si>
  <si>
    <t>0540115470</t>
  </si>
  <si>
    <t xml:space="preserve">          Оказание услуг (выполнение работ) по благоустройству территории Невьянского муниципального округа</t>
  </si>
  <si>
    <t>0540115480</t>
  </si>
  <si>
    <t xml:space="preserve">        Подпрограмма "Организация ритуальных услуг и содержание мест захоронения"</t>
  </si>
  <si>
    <t>0550000000</t>
  </si>
  <si>
    <t xml:space="preserve">          Оказание услуг (выполнение работ) по содержанию мест захоронения на территории Невьянского муниципального округа</t>
  </si>
  <si>
    <t>0550115600</t>
  </si>
  <si>
    <t xml:space="preserve">          Организация санитарно-защитных зон муниципальных кладбищ</t>
  </si>
  <si>
    <t>0550115930</t>
  </si>
  <si>
    <t xml:space="preserve">          Мероприятия по озеленению</t>
  </si>
  <si>
    <t>0560115490</t>
  </si>
  <si>
    <t xml:space="preserve">        Подпрограмма "Применение практики инициативного бюджетирования на территории Невьянского муниципального округа до 2029 года"</t>
  </si>
  <si>
    <t>1260000000</t>
  </si>
  <si>
    <t xml:space="preserve">          Внедрение механизмов инициативного бюджетирования на территории Невьянского муниципального округа</t>
  </si>
  <si>
    <t>12601S3100</t>
  </si>
  <si>
    <t xml:space="preserve">      Муниципальная программа "Формирование современной городской среды на территории Невьянского муниципального округа в период 2020-2030 годы"</t>
  </si>
  <si>
    <t>1400000000</t>
  </si>
  <si>
    <t xml:space="preserve">        Подпрограмма "Комплексное благоустройство дворовых территорий Невьянского муниципального округа"</t>
  </si>
  <si>
    <t>1410000000</t>
  </si>
  <si>
    <t xml:space="preserve">          Предоставление субсидии на содержание, ремонт, разработку проектно-сметной документации дворовых территорий благоустроенных за счет средств местного бюджета, а также в рамках программы 1000 дворов</t>
  </si>
  <si>
    <t>1410115405</t>
  </si>
  <si>
    <t xml:space="preserve">        Подпрограмма "Комплексное благоустройство общественных территорий Невьянского муниципального округа"</t>
  </si>
  <si>
    <t>1420000000</t>
  </si>
  <si>
    <t xml:space="preserve">          Комплексное благоустройство общественных территорий Невьянского муниципального округа</t>
  </si>
  <si>
    <t>1420215520</t>
  </si>
  <si>
    <t xml:space="preserve">          Реализация проектов по благоустройству общественных территорий Невьянского муниципального округа</t>
  </si>
  <si>
    <t>1420215530</t>
  </si>
  <si>
    <t xml:space="preserve">          Проектирование комплексного благоустройства общественных территорий Невьянского муниципального округа</t>
  </si>
  <si>
    <t>1420215540</t>
  </si>
  <si>
    <t xml:space="preserve">          Содержание общественных территорий благоустроенных в рамках реализации национального проекта "Жилье и городская среда"</t>
  </si>
  <si>
    <t>1420215590</t>
  </si>
  <si>
    <t xml:space="preserve">          Обустройство мест отдыха населения в Свердловской области</t>
  </si>
  <si>
    <t>142И442И00</t>
  </si>
  <si>
    <t>142И4S2И00</t>
  </si>
  <si>
    <t xml:space="preserve">    Другие вопросы в области жилищно-коммунального хозяйства</t>
  </si>
  <si>
    <t>0505</t>
  </si>
  <si>
    <t xml:space="preserve">          Разработка топливно-энергетического баланса Невьянского муниципального округа за предшествующий год и анализ существующей динамики объемов потребления ТЭР</t>
  </si>
  <si>
    <t>0530115360</t>
  </si>
  <si>
    <t xml:space="preserve">          Актуализация схем тепло-, водоснабжения и водоотведения Невьянского муниципального округа</t>
  </si>
  <si>
    <t>0530115370</t>
  </si>
  <si>
    <t xml:space="preserve">          Меры социальной поддержки гражданам Невьянского муниципального округа для соблюдения правил личной гигиены и санитарии</t>
  </si>
  <si>
    <t>0530115396</t>
  </si>
  <si>
    <t xml:space="preserve">          Оказание услуг (выполнение работ) муниципальным бюджетным учреждением "Управление хозяйством Невьянского муниципального округа"</t>
  </si>
  <si>
    <t>0540115510</t>
  </si>
  <si>
    <t xml:space="preserve">          Финансовое обеспечение расходов на текущий и капитальный ремонт объектов муниципального бюджетного учреждения "Управление хозяйством Невьянского муниципального округа"</t>
  </si>
  <si>
    <t>0540115550</t>
  </si>
  <si>
    <t xml:space="preserve">          Расходы на финансовое обеспечение выполнения функций муниципальным казенным учреждением</t>
  </si>
  <si>
    <t>0540115580</t>
  </si>
  <si>
    <t xml:space="preserve">  ОХРАНА ОКРУЖАЮЩЕЙ СРЕДЫ</t>
  </si>
  <si>
    <t>0600</t>
  </si>
  <si>
    <t xml:space="preserve">    Охрана объектов растительного и животного мира и среды их обитания</t>
  </si>
  <si>
    <t>0603</t>
  </si>
  <si>
    <t xml:space="preserve">          Обеспечение населения питьевой водой стандартного качества, реконструкция колодцев, обустройство родников и трубчатых колодцев (скважин)</t>
  </si>
  <si>
    <t>0560115630</t>
  </si>
  <si>
    <t xml:space="preserve">          Проведение биотехнических мероприятий по диким животным</t>
  </si>
  <si>
    <t>0560115640</t>
  </si>
  <si>
    <t xml:space="preserve">          Комплекс противоэпидемических мероприятий, включая акарицидные и ларвицидные обработки, а также дератизацию на территории Невьянского муниципального округа</t>
  </si>
  <si>
    <t>0560115650</t>
  </si>
  <si>
    <t xml:space="preserve">    Другие вопросы в области охраны окружающей среды</t>
  </si>
  <si>
    <t>0605</t>
  </si>
  <si>
    <t xml:space="preserve">          Оказание услуг (выполнение работ) в области экологической и природоохранной деятельности</t>
  </si>
  <si>
    <t>0560115610</t>
  </si>
  <si>
    <t xml:space="preserve">          Обеспечение проведения мероприятий, направленных на санитарную очистку и  утилизацию бытовых отходов (ликвидация несанкционированных свалок)</t>
  </si>
  <si>
    <t>0560115620</t>
  </si>
  <si>
    <t xml:space="preserve">          Проведение экологических акций</t>
  </si>
  <si>
    <t>0560115660</t>
  </si>
  <si>
    <t xml:space="preserve">          Разработка проектно-сметной документации в целях реализации мероприятий, направленных на рекультивацию объектов размещения отходов, в том числе твердых коммунальных отходов</t>
  </si>
  <si>
    <t>0560115П02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</si>
  <si>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</si>
  <si>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</si>
  <si>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</si>
  <si>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</si>
  <si>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  Муниципальная программа "Развитие системы образования в Невьянском муниципальном округе до 2029 года"</t>
  </si>
  <si>
    <t>0700000000</t>
  </si>
  <si>
    <t xml:space="preserve">        Подпрограмма "Развитие системы дошкольного образования в Невьянском муниципальном округе"</t>
  </si>
  <si>
    <t>0710000000</t>
  </si>
  <si>
    <t xml:space="preserve">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</si>
  <si>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0710145110</t>
  </si>
  <si>
    <t xml:space="preserve">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</si>
  <si>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0710145120</t>
  </si>
  <si>
    <t xml:space="preserve">         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</si>
  <si>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0710145310</t>
  </si>
  <si>
    <t xml:space="preserve">         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расходов на приобретение учебников и учебных пособий, средств обучения, игр, игрушек</t>
  </si>
  <si>
    <t>0710145320</t>
  </si>
  <si>
    <t xml:space="preserve">          Организация предоставления дошкольного образования, создания условий для присмотра и ухода за детьми, содержания детей в муниципальных образовательных организациях</t>
  </si>
  <si>
    <t>0710167010</t>
  </si>
  <si>
    <t xml:space="preserve">          Реализация мероприятий по комплектованию оборудованием медицинских пунктов в муниципальных образовательных организациях</t>
  </si>
  <si>
    <t>07101S5М00</t>
  </si>
  <si>
    <t xml:space="preserve">          Создание и оборудование кабинетов "Светофор" в образовательных учреждениях</t>
  </si>
  <si>
    <t>1500119330</t>
  </si>
  <si>
    <t xml:space="preserve">    Общее образование</t>
  </si>
  <si>
    <t>0702</t>
  </si>
  <si>
    <t xml:space="preserve">        Подпрограмма "Развитие системы общего образования в Невьянском муниципальном округе"</t>
  </si>
  <si>
    <t>0720000000</t>
  </si>
  <si>
    <t xml:space="preserve">         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 работников общеобразовательных организаций</t>
  </si>
  <si>
    <t>0720145310</t>
  </si>
  <si>
    <t xml:space="preserve">         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расходов на  приобретение учебников и учебных пособий, средств обучения, игр, игрушек</t>
  </si>
  <si>
    <t>0720145320</t>
  </si>
  <si>
    <t xml:space="preserve">          Финансовое обеспечение расходов на осуществление мероприятий по организации питания в муниципальных общеобразовательных учреждениях</t>
  </si>
  <si>
    <t>0720145400</t>
  </si>
  <si>
    <t xml:space="preserve">          Создание в муниципальных общеобразовательных организациях условий для организации горячего питания обучающихся</t>
  </si>
  <si>
    <t>0720145410</t>
  </si>
  <si>
    <t xml:space="preserve">          Организация предоставления общего образования и создание условий для содержания детей в муниципальных общеобразовательных организациях</t>
  </si>
  <si>
    <t>0720167200</t>
  </si>
  <si>
    <t xml:space="preserve">          Финансовое обеспечение расходов на текущий и капитальный ремонт, приведение в соответствие с требованиями пожарной безопасности и санитарного законодательства зданий и помещений, в которых размещаются муниципальные общеобразовательные учреждения, включая приобретение сопутствующих товаров (работ, услуг), разработка проектно-сметной и технической документации, госэкспертиза</t>
  </si>
  <si>
    <t>0720167210</t>
  </si>
  <si>
    <t xml:space="preserve">          Мера социальной поддержки по частичной оплате за организованное в муниципальных общеобразовательных учреждениях Невьянского муниципального округа горячее питание обучающихся на добровольной основе за счёт средств родителей (законных представителей) (или обучающихся)</t>
  </si>
  <si>
    <t>0720167240</t>
  </si>
  <si>
    <t>07201S5410</t>
  </si>
  <si>
    <t xml:space="preserve">          Обеспечение мероприятий по капитальному ремонту спортивных залов, в том числе вспомогательных помещений при них, в муниципальных общеобразовательных организациях</t>
  </si>
  <si>
    <t>07201S5700</t>
  </si>
  <si>
    <t>07201S5М00</t>
  </si>
  <si>
    <t xml:space="preserve">          Реализация мероприятий по модернизации школьных систем образования на условиях софинансирования из федерального бюджета (с однолетним циклом выполнения работ)</t>
  </si>
  <si>
    <t>072Ю457501</t>
  </si>
  <si>
    <t xml:space="preserve">          Реализация мероприятий по модернизации школьных систем образования на условиях софинансирования из федерального бюджета (с двухлетним циклом выполнения работ)</t>
  </si>
  <si>
    <t>072Ю457502</t>
  </si>
  <si>
    <t xml:space="preserve">    Дополнительное образование детей</t>
  </si>
  <si>
    <t>0703</t>
  </si>
  <si>
    <t xml:space="preserve">        Подпрограмма "Развитие системы дополнительного образования, отдыха и оздоровления детей в Невьянском муниципальном округе"</t>
  </si>
  <si>
    <t>0730000000</t>
  </si>
  <si>
    <t xml:space="preserve">          Организация предоставления дополнительного образования детей в муниципальных организациях дополнительного образования</t>
  </si>
  <si>
    <t>0730167300</t>
  </si>
  <si>
    <t xml:space="preserve">          Обеспечение персонифицированного финансирования дополнительного образования</t>
  </si>
  <si>
    <t>0730167340</t>
  </si>
  <si>
    <t xml:space="preserve">        Подпрограмма "Развитие дополнительного образования в области искусства"</t>
  </si>
  <si>
    <t>0830000000</t>
  </si>
  <si>
    <t xml:space="preserve">          Организация и обеспечение деятельности  муниципальных учреждений дополнительного образования в области искусства</t>
  </si>
  <si>
    <t>0830188320</t>
  </si>
  <si>
    <t xml:space="preserve">          Текущий и капитальный ремонт зданий и помещений, в которых размещаются муниципальные организации дополнительного образования в сфере искусства, приведение в соответствие с требованиями пожарной безопасности и санитарного законодательства, включая разработку и экспертизу проектно-сметной документации и технической документации</t>
  </si>
  <si>
    <t>0830188330</t>
  </si>
  <si>
    <t xml:space="preserve">    Профессиональная подготовка, переподготовка и повышение квалификации</t>
  </si>
  <si>
    <t>0705</t>
  </si>
  <si>
    <t>1340111050</t>
  </si>
  <si>
    <t xml:space="preserve">    Молодежная политика</t>
  </si>
  <si>
    <t>0707</t>
  </si>
  <si>
    <t xml:space="preserve">        Подпрограмма "Профилактика заболеваний и формирование здорового образа жизни"</t>
  </si>
  <si>
    <t>0920000000</t>
  </si>
  <si>
    <t xml:space="preserve">          Проведение мероприятий по профилактике заболеваний ВИЧ/СПИД</t>
  </si>
  <si>
    <t>0920119010</t>
  </si>
  <si>
    <t xml:space="preserve">          Проведение мероприятий по противодействию злоупотребления наркотиками</t>
  </si>
  <si>
    <t>0920119040</t>
  </si>
  <si>
    <t xml:space="preserve">          Содействие в проведении мероприятий по предотвращению асоциальных явлений</t>
  </si>
  <si>
    <t>0920119090</t>
  </si>
  <si>
    <t xml:space="preserve">        Подпрограмма "Профилактика экстремизма в Невьянском муниципальном округе"</t>
  </si>
  <si>
    <t>0930000000</t>
  </si>
  <si>
    <t xml:space="preserve">          Приобретение, изготовление информационных материалов по профилактике экстремизма</t>
  </si>
  <si>
    <t>0930119150</t>
  </si>
  <si>
    <t xml:space="preserve">      Муниципальная программа "Развитие физической культуры, спорта и молодежной политики в Невьянском муниципальном округе до 2029 года"</t>
  </si>
  <si>
    <t>1100000000</t>
  </si>
  <si>
    <t xml:space="preserve">        Подпрограмма "Молодежь Невьянского муниципального округа"</t>
  </si>
  <si>
    <t>1110000000</t>
  </si>
  <si>
    <t xml:space="preserve">          Реализация мероприятий по работе с молодежью на территории Невьянского муниципального округа</t>
  </si>
  <si>
    <t>1110119700</t>
  </si>
  <si>
    <t xml:space="preserve">          Реализация практик поддержки и развития добровольчества (волонтерства)</t>
  </si>
  <si>
    <t>1110119705</t>
  </si>
  <si>
    <t xml:space="preserve">          Обеспечение деятельности муниципальных учреждений по работе с молодежью</t>
  </si>
  <si>
    <t>1110119710</t>
  </si>
  <si>
    <t xml:space="preserve">          Содействие в трудоустройстве в летний период молодежи и подростков, для выполнения работ по благоустройству и озеленению муниципального округа</t>
  </si>
  <si>
    <t>1110119840</t>
  </si>
  <si>
    <t xml:space="preserve">          Организация и проведение мероприятий в сфере молодежной политики</t>
  </si>
  <si>
    <t>1110148600</t>
  </si>
  <si>
    <t>11101S8600</t>
  </si>
  <si>
    <t xml:space="preserve">        Подпрограмма "Патриотическое воспитание и подготовка к военной службе молодежи в Невьянском муниципальном округе" на 2022 - 2029 годы"</t>
  </si>
  <si>
    <t>1120000000</t>
  </si>
  <si>
    <t xml:space="preserve">          Мероприятия по  патриотическому воспитанию  граждан</t>
  </si>
  <si>
    <t>1120119730</t>
  </si>
  <si>
    <t xml:space="preserve">          Мероприятия по подготовке молодежи к военной службе</t>
  </si>
  <si>
    <t>1120119740</t>
  </si>
  <si>
    <t xml:space="preserve">          Организация военно-патриотического воспитания и допризывной подготовки молодых граждан</t>
  </si>
  <si>
    <t>1120148700</t>
  </si>
  <si>
    <t>11201S8700</t>
  </si>
  <si>
    <t xml:space="preserve">          Проведение мероприятий по профилактике безопасности дорожного движения</t>
  </si>
  <si>
    <t>1500119300</t>
  </si>
  <si>
    <t xml:space="preserve">    Другие вопросы в области образования</t>
  </si>
  <si>
    <t>0709</t>
  </si>
  <si>
    <t xml:space="preserve">          Премии главы Невьянского муниципального округа для обучающихся и педагогических работников образовательных организаций, расположенных на территории Невьянского муниципального округа</t>
  </si>
  <si>
    <t>0720167280</t>
  </si>
  <si>
    <t xml:space="preserve">          Осуществление государственных полномочий Свердловской области по организации и обеспечению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</si>
  <si>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0730145500</t>
  </si>
  <si>
    <t xml:space="preserve">         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</si>
  <si>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0730145600</t>
  </si>
  <si>
    <t xml:space="preserve">          Организация отдыха детей в каникулярное время за счет средств местного бюджета</t>
  </si>
  <si>
    <t>0730167310</t>
  </si>
  <si>
    <t>07301S5600</t>
  </si>
  <si>
    <t xml:space="preserve">        Подпрограмма "Обеспечение реализации муниципальной программы "Развитие муниципальной системы образования в Невьянском муниципальном округе до 2029 года"</t>
  </si>
  <si>
    <t>0740000000</t>
  </si>
  <si>
    <t xml:space="preserve">          Обеспечение деятельности муниципального органа</t>
  </si>
  <si>
    <t>0740111040</t>
  </si>
  <si>
    <t xml:space="preserve">          Предоставление меры социальной поддержки - выплата стипендии гражданам, обучающимся по договорам целевого обучения, заключенным с образовательными организациями высшего или среднего профессионального образования педагогической направленности и с управлением образования Невьянского муниципального округа или общеобразовательными учреждениями Невьянского муниципального округа</t>
  </si>
  <si>
    <t>0740167290</t>
  </si>
  <si>
    <t xml:space="preserve">          Обеспечение деятельности подведомственных учреждений, обеспечивающих предоставление услуг в сфере образования</t>
  </si>
  <si>
    <t>0740167400</t>
  </si>
  <si>
    <t xml:space="preserve">  КУЛЬТУРА, КИНЕМАТОГРАФИЯ</t>
  </si>
  <si>
    <t>0800</t>
  </si>
  <si>
    <t xml:space="preserve">    Культура</t>
  </si>
  <si>
    <t>0801</t>
  </si>
  <si>
    <t xml:space="preserve">          Обеспечение сохранения и использования объектов культурного наследия, находящегося в казне Невьянского муниципального округа</t>
  </si>
  <si>
    <t>0610113300</t>
  </si>
  <si>
    <t xml:space="preserve">        Подпрограмма "Развитие культуры в Невьянском муниципальном округе" на 2022-2029 годы</t>
  </si>
  <si>
    <t>0820000000</t>
  </si>
  <si>
    <t xml:space="preserve">          Информатизация муниципальных библиотек, приобретение компьютерного оборудования и лицензионного программного обеспечения, подключение муниципальных библиотек к информационно-телекоммуникационной сети "Интернет" и развитие системы библиотечного дела с учетом задачи расширения информационных технологий и оцифровки</t>
  </si>
  <si>
    <t>0820146192</t>
  </si>
  <si>
    <t xml:space="preserve">          Ремонт зданий и помещений муниципальных учреждений культуры, приведение в соответствие с требованиями пожарной безопасности и санитарного законодательства и (или) оснащение таких учреждений оборудованием, инвентарем и музыкальными инструментами</t>
  </si>
  <si>
    <t>0820146610</t>
  </si>
  <si>
    <t xml:space="preserve">          Предоставление государственной поддержки на конкурсной основе муниципальным учреждениям культуры Свердловской области на поддержку любительских творческих коллективов</t>
  </si>
  <si>
    <t>0820146Г30</t>
  </si>
  <si>
    <t xml:space="preserve">          Организация  библиотечного обслуживания населения, формирование и хранение библиотечных фондов  муниципальных библиотек</t>
  </si>
  <si>
    <t>0820188100</t>
  </si>
  <si>
    <t xml:space="preserve">          Организация  и обеспечение деятельности учреждений культуры и искусства культурно-досуговой сферы</t>
  </si>
  <si>
    <t>0820188110</t>
  </si>
  <si>
    <t xml:space="preserve">          Мероприятия по восстановлению памятников воинской славы</t>
  </si>
  <si>
    <t>0820188140</t>
  </si>
  <si>
    <t xml:space="preserve">          Общегородские мероприятия в сфере культуры и искусства</t>
  </si>
  <si>
    <t>0820188150</t>
  </si>
  <si>
    <t xml:space="preserve">          Выплата премий   в области культуры</t>
  </si>
  <si>
    <t>0820188160</t>
  </si>
  <si>
    <t xml:space="preserve">          Проведение мероприятий с участием главы Невьянского муниципального округа</t>
  </si>
  <si>
    <t>0820188170</t>
  </si>
  <si>
    <t xml:space="preserve">          Участие в международных проектах и программах Урало-Сибирской федерации ассоциации центров и клубов ЮНЕСКО</t>
  </si>
  <si>
    <t>0820188190</t>
  </si>
  <si>
    <t xml:space="preserve">          Устройство автономного отопления в учреждениях культуры Невьянского муниципального округа</t>
  </si>
  <si>
    <t>0820188215</t>
  </si>
  <si>
    <t xml:space="preserve">          Информатизация муниципальных библиотек, в том числе комплектование книжных фондов (включая приобретение электронных версий книг и приобретение (подписку) периодических изданий), приобретение компьютерного оборудования и лицензионного программного обеспечения, подключение муниципальных библиотек к сети Интернет</t>
  </si>
  <si>
    <t>0820188220</t>
  </si>
  <si>
    <t xml:space="preserve">          Модернизация библиотек в части комплектования книжных фондов на условиях софинансирования из федерального бюджета</t>
  </si>
  <si>
    <t>08201L5190</t>
  </si>
  <si>
    <t>08201S6192</t>
  </si>
  <si>
    <t>08201S6610</t>
  </si>
  <si>
    <t xml:space="preserve">          Меры, направленные на укрепление гармонизации межнациональных отношений, поддержания межэтнического мира, взаимодействия с национально-культурными объединениями</t>
  </si>
  <si>
    <t>0930119140</t>
  </si>
  <si>
    <t xml:space="preserve">        Подпрограмма "Создание доступной среды для инвалидов и других маломобильных групп населения на территории Невьянского муниципального округа до 2029 года"</t>
  </si>
  <si>
    <t>1250000000</t>
  </si>
  <si>
    <t xml:space="preserve">          Установка пандусов в муниципальных организациях Невьянского муниципального округа</t>
  </si>
  <si>
    <t>1250188430</t>
  </si>
  <si>
    <t xml:space="preserve">    Другие вопросы в области культуры, кинематографии</t>
  </si>
  <si>
    <t>0804</t>
  </si>
  <si>
    <t xml:space="preserve">        Подпрограмма "Обеспечение реализации программы " Развитие культуры и туризма в Невьянском муниципальном округе до 2029 года"</t>
  </si>
  <si>
    <t>0840000000</t>
  </si>
  <si>
    <t xml:space="preserve">          Обеспечение деятельности учреждений культуры</t>
  </si>
  <si>
    <t>0840188410</t>
  </si>
  <si>
    <t xml:space="preserve">  ЗДРАВООХРАНЕНИЕ</t>
  </si>
  <si>
    <t>0900</t>
  </si>
  <si>
    <t xml:space="preserve">    Другие вопросы в области здравоохранения</t>
  </si>
  <si>
    <t>0909</t>
  </si>
  <si>
    <t xml:space="preserve">          Вакцинопрофилактика</t>
  </si>
  <si>
    <t>0920119080</t>
  </si>
  <si>
    <t xml:space="preserve">          Приобретение продуктовых наборов для социально-незащищенных слоев населения, больных туберкулезом с целью привлечения их к лечению</t>
  </si>
  <si>
    <t>0920119120</t>
  </si>
  <si>
    <t xml:space="preserve">  СОЦИАЛЬНАЯ ПОЛИТИКА</t>
  </si>
  <si>
    <t>1000</t>
  </si>
  <si>
    <t xml:space="preserve">    Пенсионное обеспечение</t>
  </si>
  <si>
    <t>1001</t>
  </si>
  <si>
    <t xml:space="preserve">      Муниципальная программа "Социальная поддержка и социальное обслуживание населения Невьянского муниципального округа до 2029 года"</t>
  </si>
  <si>
    <t>1000000000</t>
  </si>
  <si>
    <t xml:space="preserve">        Подпрограмма "Дополнительные меры социальной поддержки населения Невьянского муниципального округа на 2022 -2029 годы"</t>
  </si>
  <si>
    <t>1010000000</t>
  </si>
  <si>
    <t xml:space="preserve">          Осуществление гарантий по пенсионному обеспечению муниципальных служащих</t>
  </si>
  <si>
    <t>1010110060</t>
  </si>
  <si>
    <t xml:space="preserve">            Социальные выплаты гражданам, кроме публичных нормативных социальных выплат</t>
  </si>
  <si>
    <t>320</t>
  </si>
  <si>
    <t xml:space="preserve">    Социальное обслуживание населения</t>
  </si>
  <si>
    <t>1002</t>
  </si>
  <si>
    <t xml:space="preserve">        Подпрограмма "Поддержка социально ориентированных некоммерческих организаций в Невьянском муниципальном округе на 2022 - 2029 годы"</t>
  </si>
  <si>
    <t>1240000000</t>
  </si>
  <si>
    <t xml:space="preserve">          Оказание услуг (выполнение работ) муниципальным бюджетным учреждением "Ветеран"</t>
  </si>
  <si>
    <t>1240110420</t>
  </si>
  <si>
    <t xml:space="preserve">    Социальное обеспечение населения</t>
  </si>
  <si>
    <t>1003</t>
  </si>
  <si>
    <t xml:space="preserve">          Предоставление материальной помощи гражданам, оказавшимся в трудной жизненной ситуации</t>
  </si>
  <si>
    <t>1010110310</t>
  </si>
  <si>
    <t xml:space="preserve">            Публичные нормативные социальные выплаты гражданам</t>
  </si>
  <si>
    <t>310</t>
  </si>
  <si>
    <t xml:space="preserve">          Ежемесячные выплаты денежного вознаграждения Почетным гражданам Невьянского муниципального округа, оплата иных услуг</t>
  </si>
  <si>
    <t>1010110330</t>
  </si>
  <si>
    <t xml:space="preserve">          Предоставление дополнительной меры поддержки в виде частичной компенсации расходов на приобретение и доставку колотых дров</t>
  </si>
  <si>
    <t>1010110360</t>
  </si>
  <si>
    <t xml:space="preserve">        Подпрограмма "Адресная поддержка населения Невьянского муниципального округа" на 2022 - 2029 годы"</t>
  </si>
  <si>
    <t>1020000000</t>
  </si>
  <si>
    <t xml:space="preserve">         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</t>
  </si>
  <si>
    <t>1020149100</t>
  </si>
  <si>
    <t xml:space="preserve">         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</si>
  <si>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>1020149200</t>
  </si>
  <si>
    <t xml:space="preserve">         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</t>
  </si>
  <si>
    <t>1020152500</t>
  </si>
  <si>
    <t xml:space="preserve">         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</t>
  </si>
  <si>
    <t>10201R4620</t>
  </si>
  <si>
    <t xml:space="preserve">        Подпрограмма "Комплексное развитие сельских территорий Невьянского муниципального округа" на 2022 - 2029 годы"</t>
  </si>
  <si>
    <t>1210000000</t>
  </si>
  <si>
    <t xml:space="preserve">          Улучшение жилищных условий граждан, проживающих на сельских территориях, на условиях софинансирования из федерального бюджета</t>
  </si>
  <si>
    <t>12101L5762</t>
  </si>
  <si>
    <t xml:space="preserve">    Охрана семьи и детства</t>
  </si>
  <si>
    <t>1004</t>
  </si>
  <si>
    <t xml:space="preserve">        Подпрограмма "Предоставление социальных выплат молодым семьям на приобретение (строительство) жилья на территории Невьянского муниципального округа "</t>
  </si>
  <si>
    <t>0630000000</t>
  </si>
  <si>
    <t xml:space="preserve">          Предоставление социальных выплат молодым семьям на приобретение (строительство) жилья на условиях софинансирования из федерального бюджета</t>
  </si>
  <si>
    <t>06301L4970</t>
  </si>
  <si>
    <t xml:space="preserve">        Подпрограмма "Предоставление региональных социальных выплат молодым семьям на улучшение жилищных условий на территории Невьянского муниципального округа"</t>
  </si>
  <si>
    <t>0640000000</t>
  </si>
  <si>
    <t xml:space="preserve">          Предоставление региональных социальных выплат молодым семьям на улучшение жилищных условий</t>
  </si>
  <si>
    <t>06401S9500</t>
  </si>
  <si>
    <t xml:space="preserve">          Обеспечение выплат родителям (законным представителям) компенсации расходов по подвозу детей в муниципальные образовательные организации Невьянского муниципального округа</t>
  </si>
  <si>
    <t>0740167430</t>
  </si>
  <si>
    <t xml:space="preserve">    Другие вопросы в области социальной политики</t>
  </si>
  <si>
    <t>1006</t>
  </si>
  <si>
    <t xml:space="preserve">          Ежегодная выплата премии Главы Невьянского муниципального округа лицам, награжденным Почетным знаком Всероссийской организации ветеранов войны и труда, вооруженных сил и правоохранительных органов</t>
  </si>
  <si>
    <t>1010110340</t>
  </si>
  <si>
    <t xml:space="preserve">          Организация социально значимых мероприятий для граждан, нуждающихся в дополнительных мерах социальной поддержки</t>
  </si>
  <si>
    <t>1010110350</t>
  </si>
  <si>
    <t xml:space="preserve">          Предоставление субсидии на поддержку социально ориентированных некоммерческих организаций, расположенных на территории Невьянского муниципального округа</t>
  </si>
  <si>
    <t>1240110410</t>
  </si>
  <si>
    <t xml:space="preserve">  ФИЗИЧЕСКАЯ КУЛЬТУРА И СПОРТ</t>
  </si>
  <si>
    <t>1100</t>
  </si>
  <si>
    <t xml:space="preserve">    Физическая культура</t>
  </si>
  <si>
    <t>1101</t>
  </si>
  <si>
    <t xml:space="preserve">        Подпрограмма "Развитие дополнительного образования в области физической культуры и спорта"</t>
  </si>
  <si>
    <t>1130000000</t>
  </si>
  <si>
    <t xml:space="preserve">          Организация предоставления дополнительного образования детей в муниципальных организациях дополнительного образования спортивной направленности</t>
  </si>
  <si>
    <t>1130119750</t>
  </si>
  <si>
    <t xml:space="preserve">          Капитальный ремонт, текущий и (или) развитие материально-технической базы муниципальных организаций дополнительного образования</t>
  </si>
  <si>
    <t>1130119760</t>
  </si>
  <si>
    <t xml:space="preserve">    Массовый спорт</t>
  </si>
  <si>
    <t>1102</t>
  </si>
  <si>
    <t xml:space="preserve">        Подпрограмма "Развитие физической культуры, спорта на территории Невьянского муниципального округа"</t>
  </si>
  <si>
    <t>1140000000</t>
  </si>
  <si>
    <t xml:space="preserve">          Организация и проведение физкультурно-оздоровительных и спортивно-массовых мероприятий</t>
  </si>
  <si>
    <t>1140119790</t>
  </si>
  <si>
    <t xml:space="preserve">          Обеспечение деятельности муниципальных учреждений физической культуры и спорта</t>
  </si>
  <si>
    <t>1140119800</t>
  </si>
  <si>
    <t xml:space="preserve">          Реализация мероприятий по поэтапному внедрению Всероссийского физкультурно-спортивного комплекса "Готов к труду и обороне" (ГТО)</t>
  </si>
  <si>
    <t>1140148Г00</t>
  </si>
  <si>
    <t>11401S8Г00</t>
  </si>
  <si>
    <t xml:space="preserve">    Спорт высших достижений</t>
  </si>
  <si>
    <t>1103</t>
  </si>
  <si>
    <t xml:space="preserve">  СРЕДСТВА МАССОВОЙ ИНФОРМАЦИИ</t>
  </si>
  <si>
    <t>1200</t>
  </si>
  <si>
    <t xml:space="preserve">    Телевидение и радиовещание</t>
  </si>
  <si>
    <t>1201</t>
  </si>
  <si>
    <t xml:space="preserve">          Оказание услуг (выполнение работ) муниципальным автономным учреждением "Невьянская телестудия"</t>
  </si>
  <si>
    <t>0910213530</t>
  </si>
  <si>
    <t xml:space="preserve">    Периодическая печать и издательства</t>
  </si>
  <si>
    <t>1202</t>
  </si>
  <si>
    <t xml:space="preserve">    Другие вопросы в области средств массовой информации</t>
  </si>
  <si>
    <t>1204</t>
  </si>
  <si>
    <t xml:space="preserve">          Обеспечение муниципальных нужд в осуществлении распространения материалов по освещению деятельности органов местного самоуправления Невьянского муниципального округа и социально значимым вопросам в печатных изданиях, распространяемых на территории Невьянского муниципального округа</t>
  </si>
  <si>
    <t>0910213560</t>
  </si>
  <si>
    <t xml:space="preserve">  ОБСЛУЖИВАНИЕ ГОСУДАРСТВЕННОГО (МУНИЦИПАЛЬНОГО) ДОЛГА</t>
  </si>
  <si>
    <t>1300</t>
  </si>
  <si>
    <t xml:space="preserve">    Обслуживание государственного (муниципального) внутреннего долга</t>
  </si>
  <si>
    <t>1301</t>
  </si>
  <si>
    <t xml:space="preserve">        Подпрограмма "Управление муниципальным долгом"</t>
  </si>
  <si>
    <t>1320000000</t>
  </si>
  <si>
    <t xml:space="preserve">          Исполнение обязательств по обслуживанию муниципального долга Невьянского муниципального округа в соответствии с программой муниципальных заимствований Невьянского муниципального округа и заключенными контрактами (соглашениями)</t>
  </si>
  <si>
    <t>132017И210</t>
  </si>
  <si>
    <t xml:space="preserve">            Обслуживание муниципального долга</t>
  </si>
  <si>
    <t>730</t>
  </si>
  <si>
    <t xml:space="preserve">Всего расходов:   </t>
  </si>
  <si>
    <t>№ строки</t>
  </si>
  <si>
    <t>Распределение бюджетных ассигнований по разделам, подразделам, целевым статьям  (муниципальным программам Невьянского муниципального округа и непрограммным направлениям деятельности), группам и подгруппам видов расходов классификации расходов бюджетов 
на 2026 год и   плановый период 2027 и 2028 годов</t>
  </si>
  <si>
    <t>Наименование раздела, подраздела, целевой статьи или подгруппы видов расходов</t>
  </si>
  <si>
    <t>Код раз-дела, подраз-дела</t>
  </si>
  <si>
    <t>Код целевой статьи</t>
  </si>
  <si>
    <t>2026 год</t>
  </si>
  <si>
    <t>2027 год</t>
  </si>
  <si>
    <t>2028 год</t>
  </si>
  <si>
    <t>Сумма, в тысячах рублей</t>
  </si>
  <si>
    <t xml:space="preserve">          Расходы на содержание объектов муниципальной собственности, находящихся в казне Невьянского муниципального округа, а также объектов, переданных в безвозмездное пользование с целью последующей передачи в муниципальную собственность Невьянского муниципального округа </t>
  </si>
  <si>
    <t>Приложение № 4</t>
  </si>
  <si>
    <t xml:space="preserve">«О бюджете Невьянского муниципального округа </t>
  </si>
  <si>
    <t>к решению Думы Невьянского муниципального округа</t>
  </si>
  <si>
    <t>на 2026 год и плановый период 2027 и 2028 годов»</t>
  </si>
  <si>
    <t xml:space="preserve">      Проектирование строительства новых источников питьевого водоснабжения, теплоснабжения и инженерных сооружений газо-, водо-, электроснабжения, водоотведения, теплоснабжения</t>
  </si>
  <si>
    <t>0510115150</t>
  </si>
  <si>
    <t xml:space="preserve">          Муниципальная программа "Повышение эффективности управления муниципальной собственностью Невьянского муниципального округа и распоряжения земельными участками, государственная собственность на которые не разграничена до 2029 года"</t>
  </si>
  <si>
    <t xml:space="preserve">             Подпрограмма "Организация управления муниципальной собственностью Невьянского муниципального округа, имуществом подлежащим оформлению в собственность Невьянского муниципального округа и другого имущества в случаях, установленных федеральными нормативными правовыми актами"</t>
  </si>
  <si>
    <t>Код вида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</si>
</sst>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1"/>
      <name val="Liberation Serif"/>
      <family val="1"/>
      <charset val="204"/>
    </font>
    <font>
      <sz val="10"/>
      <name val="Liberation Serif"/>
      <family val="1"/>
      <charset val="204"/>
    </font>
    <font>
      <b/>
      <sz val="11"/>
      <name val="Calibri"/>
      <family val="2"/>
      <scheme val="minor"/>
    </font>
    <font>
      <b/>
      <sz val="10"/>
      <color rgb="FF000000"/>
      <name val="Liberation Serif"/>
      <family val="1"/>
      <charset val="204"/>
    </font>
    <font>
      <b/>
      <sz val="10"/>
      <name val="Liberation Serif"/>
      <family val="1"/>
      <charset val="204"/>
    </font>
    <font>
      <sz val="11"/>
      <color theme="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44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5" fillId="5" borderId="1" xfId="2" applyNumberFormat="1" applyFont="1" applyFill="1" applyProtection="1"/>
    <xf numFmtId="1" fontId="5" fillId="5" borderId="2" xfId="7" applyNumberFormat="1" applyFont="1" applyFill="1" applyProtection="1">
      <alignment horizontal="center" vertical="top" shrinkToFit="1"/>
    </xf>
    <xf numFmtId="0" fontId="7" fillId="5" borderId="0" xfId="0" applyFont="1" applyFill="1" applyProtection="1">
      <protection locked="0"/>
    </xf>
    <xf numFmtId="4" fontId="5" fillId="5" borderId="2" xfId="8" applyNumberFormat="1" applyFont="1" applyFill="1" applyProtection="1">
      <alignment horizontal="right" vertical="top" shrinkToFit="1"/>
    </xf>
    <xf numFmtId="0" fontId="5" fillId="5" borderId="5" xfId="6" applyNumberFormat="1" applyFont="1" applyFill="1" applyBorder="1" applyProtection="1">
      <alignment vertical="top" wrapText="1"/>
    </xf>
    <xf numFmtId="0" fontId="5" fillId="5" borderId="6" xfId="6" applyNumberFormat="1" applyFont="1" applyFill="1" applyBorder="1" applyProtection="1">
      <alignment vertical="top" wrapText="1"/>
    </xf>
    <xf numFmtId="1" fontId="5" fillId="5" borderId="7" xfId="7" applyNumberFormat="1" applyFont="1" applyFill="1" applyBorder="1" applyProtection="1">
      <alignment horizontal="center" vertical="top" shrinkToFit="1"/>
    </xf>
    <xf numFmtId="4" fontId="5" fillId="5" borderId="7" xfId="8" applyNumberFormat="1" applyFont="1" applyFill="1" applyBorder="1" applyProtection="1">
      <alignment horizontal="right" vertical="top" shrinkToFit="1"/>
    </xf>
    <xf numFmtId="0" fontId="5" fillId="5" borderId="9" xfId="5" applyNumberFormat="1" applyFont="1" applyFill="1" applyBorder="1" applyAlignment="1" applyProtection="1">
      <alignment horizontal="center" vertical="center" wrapText="1"/>
    </xf>
    <xf numFmtId="0" fontId="5" fillId="5" borderId="10" xfId="5" applyNumberFormat="1" applyFont="1" applyFill="1" applyBorder="1" applyAlignment="1" applyProtection="1">
      <alignment horizontal="center" vertical="center" wrapText="1"/>
    </xf>
    <xf numFmtId="0" fontId="10" fillId="5" borderId="4" xfId="10" applyNumberFormat="1" applyFont="1" applyFill="1" applyBorder="1" applyProtection="1">
      <alignment horizontal="right"/>
    </xf>
    <xf numFmtId="4" fontId="10" fillId="5" borderId="4" xfId="11" applyNumberFormat="1" applyFont="1" applyFill="1" applyBorder="1" applyProtection="1">
      <alignment horizontal="right" vertical="top" shrinkToFit="1"/>
    </xf>
    <xf numFmtId="0" fontId="10" fillId="5" borderId="5" xfId="6" applyNumberFormat="1" applyFont="1" applyFill="1" applyBorder="1" applyProtection="1">
      <alignment vertical="top" wrapText="1"/>
    </xf>
    <xf numFmtId="1" fontId="10" fillId="5" borderId="2" xfId="7" applyNumberFormat="1" applyFont="1" applyFill="1" applyProtection="1">
      <alignment horizontal="center" vertical="top" shrinkToFit="1"/>
    </xf>
    <xf numFmtId="4" fontId="10" fillId="5" borderId="2" xfId="8" applyNumberFormat="1" applyFont="1" applyFill="1" applyProtection="1">
      <alignment horizontal="right" vertical="top" shrinkToFit="1"/>
    </xf>
    <xf numFmtId="0" fontId="3" fillId="0" borderId="1" xfId="2" applyNumberFormat="1" applyFont="1" applyProtection="1"/>
    <xf numFmtId="0" fontId="9" fillId="0" borderId="0" xfId="0" applyFont="1" applyProtection="1">
      <protection locked="0"/>
    </xf>
    <xf numFmtId="0" fontId="5" fillId="5" borderId="4" xfId="4" applyFont="1" applyFill="1" applyBorder="1" applyAlignment="1">
      <alignment horizontal="center" vertical="center"/>
    </xf>
    <xf numFmtId="0" fontId="5" fillId="5" borderId="12" xfId="4" applyFont="1" applyFill="1" applyBorder="1" applyAlignment="1">
      <alignment horizontal="center" vertical="center"/>
    </xf>
    <xf numFmtId="0" fontId="8" fillId="5" borderId="0" xfId="0" applyFont="1" applyFill="1" applyAlignment="1" applyProtection="1">
      <alignment horizontal="center" vertical="top"/>
      <protection locked="0"/>
    </xf>
    <xf numFmtId="0" fontId="8" fillId="5" borderId="8" xfId="0" applyFont="1" applyFill="1" applyBorder="1" applyAlignment="1" applyProtection="1">
      <alignment horizontal="center" vertical="top" wrapText="1"/>
      <protection locked="0"/>
    </xf>
    <xf numFmtId="0" fontId="11" fillId="5" borderId="4" xfId="0" applyFont="1" applyFill="1" applyBorder="1" applyAlignment="1" applyProtection="1">
      <alignment horizontal="center" vertical="top"/>
      <protection locked="0"/>
    </xf>
    <xf numFmtId="0" fontId="8" fillId="5" borderId="4" xfId="0" applyFont="1" applyFill="1" applyBorder="1" applyAlignment="1" applyProtection="1">
      <alignment horizontal="center" vertical="top"/>
      <protection locked="0"/>
    </xf>
    <xf numFmtId="0" fontId="8" fillId="5" borderId="0" xfId="0" applyFont="1" applyFill="1" applyAlignment="1" applyProtection="1">
      <alignment vertical="top"/>
      <protection locked="0"/>
    </xf>
    <xf numFmtId="0" fontId="12" fillId="0" borderId="1" xfId="0" applyFont="1" applyBorder="1" applyAlignment="1"/>
    <xf numFmtId="49" fontId="5" fillId="5" borderId="2" xfId="7" applyNumberFormat="1" applyFont="1" applyFill="1" applyProtection="1">
      <alignment horizontal="center" vertical="top" shrinkToFit="1"/>
    </xf>
    <xf numFmtId="0" fontId="5" fillId="5" borderId="1" xfId="13" applyNumberFormat="1" applyFont="1" applyFill="1" applyProtection="1">
      <alignment horizontal="left" wrapText="1"/>
    </xf>
    <xf numFmtId="0" fontId="5" fillId="5" borderId="1" xfId="13" applyFont="1" applyFill="1">
      <alignment horizontal="left" wrapText="1"/>
    </xf>
    <xf numFmtId="0" fontId="6" fillId="5" borderId="1" xfId="3" applyNumberFormat="1" applyFont="1" applyFill="1" applyAlignment="1" applyProtection="1">
      <alignment horizontal="center" wrapText="1"/>
    </xf>
    <xf numFmtId="0" fontId="9" fillId="5" borderId="1" xfId="0" applyFont="1" applyFill="1" applyBorder="1" applyAlignment="1"/>
    <xf numFmtId="0" fontId="5" fillId="5" borderId="1" xfId="4" applyNumberFormat="1" applyFont="1" applyFill="1" applyProtection="1">
      <alignment horizontal="right"/>
    </xf>
    <xf numFmtId="0" fontId="5" fillId="5" borderId="1" xfId="4" applyFont="1" applyFill="1">
      <alignment horizontal="right"/>
    </xf>
    <xf numFmtId="0" fontId="10" fillId="5" borderId="13" xfId="10" applyNumberFormat="1" applyFont="1" applyFill="1" applyBorder="1" applyAlignment="1" applyProtection="1">
      <alignment horizontal="left"/>
    </xf>
    <xf numFmtId="0" fontId="10" fillId="5" borderId="14" xfId="10" applyFont="1" applyFill="1" applyBorder="1" applyAlignment="1">
      <alignment horizontal="left"/>
    </xf>
    <xf numFmtId="0" fontId="10" fillId="5" borderId="12" xfId="10" applyFont="1" applyFill="1" applyBorder="1" applyAlignment="1">
      <alignment horizontal="left"/>
    </xf>
    <xf numFmtId="0" fontId="8" fillId="5" borderId="11" xfId="0" applyFont="1" applyFill="1" applyBorder="1" applyAlignment="1" applyProtection="1">
      <alignment horizontal="center" vertical="top" wrapText="1"/>
      <protection locked="0"/>
    </xf>
    <xf numFmtId="0" fontId="8" fillId="5" borderId="8" xfId="0" applyFont="1" applyFill="1" applyBorder="1" applyAlignment="1">
      <alignment horizontal="center" vertical="top"/>
    </xf>
    <xf numFmtId="0" fontId="5" fillId="5" borderId="4" xfId="5" applyNumberFormat="1" applyFont="1" applyFill="1" applyBorder="1" applyAlignment="1" applyProtection="1">
      <alignment horizontal="center" vertical="center" wrapText="1"/>
    </xf>
    <xf numFmtId="0" fontId="5" fillId="5" borderId="13" xfId="4" applyFont="1" applyFill="1" applyBorder="1" applyAlignment="1">
      <alignment horizontal="center" vertical="center"/>
    </xf>
    <xf numFmtId="0" fontId="5" fillId="5" borderId="14" xfId="4" applyFont="1" applyFill="1" applyBorder="1" applyAlignment="1">
      <alignment horizontal="center" vertical="center"/>
    </xf>
    <xf numFmtId="0" fontId="5" fillId="5" borderId="12" xfId="4" applyFont="1" applyFill="1" applyBorder="1" applyAlignment="1">
      <alignment horizontal="center" vertical="center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2"/>
  <sheetViews>
    <sheetView tabSelected="1" zoomScale="136" zoomScaleNormal="136" zoomScaleSheetLayoutView="100" workbookViewId="0">
      <selection activeCell="E10" sqref="E10"/>
    </sheetView>
  </sheetViews>
  <sheetFormatPr defaultRowHeight="15" outlineLevelRow="5" x14ac:dyDescent="0.25"/>
  <cols>
    <col min="1" max="1" width="6.7109375" style="22" customWidth="1"/>
    <col min="2" max="2" width="40" style="5" customWidth="1"/>
    <col min="3" max="3" width="8.5703125" style="5" customWidth="1"/>
    <col min="4" max="4" width="12.140625" style="5" customWidth="1"/>
    <col min="5" max="5" width="8.5703125" style="5" customWidth="1"/>
    <col min="6" max="11" width="9.140625" style="5" hidden="1"/>
    <col min="12" max="14" width="11.28515625" style="5" customWidth="1"/>
    <col min="15" max="15" width="9.140625" style="1" customWidth="1"/>
    <col min="16" max="16384" width="9.140625" style="1"/>
  </cols>
  <sheetData>
    <row r="1" spans="1:15" x14ac:dyDescent="0.25">
      <c r="A1" s="26"/>
      <c r="B1" s="26"/>
      <c r="D1" s="27" t="s">
        <v>724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"/>
    </row>
    <row r="2" spans="1:15" x14ac:dyDescent="0.25">
      <c r="A2" s="26"/>
      <c r="B2" s="26"/>
      <c r="D2" s="27" t="s">
        <v>726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"/>
    </row>
    <row r="3" spans="1:15" x14ac:dyDescent="0.25">
      <c r="A3" s="26"/>
      <c r="B3" s="26"/>
      <c r="D3" s="27" t="s">
        <v>725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"/>
    </row>
    <row r="4" spans="1:15" x14ac:dyDescent="0.25">
      <c r="A4" s="26"/>
      <c r="B4" s="26"/>
      <c r="D4" s="27" t="s">
        <v>727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"/>
    </row>
    <row r="5" spans="1:15" ht="15.7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"/>
    </row>
    <row r="6" spans="1:15" ht="71.25" customHeight="1" x14ac:dyDescent="0.25">
      <c r="A6" s="31" t="s">
        <v>715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2"/>
    </row>
    <row r="7" spans="1:15" ht="12" customHeight="1" x14ac:dyDescent="0.25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2"/>
    </row>
    <row r="8" spans="1:15" ht="12" customHeight="1" x14ac:dyDescent="0.25">
      <c r="A8" s="38" t="s">
        <v>714</v>
      </c>
      <c r="B8" s="40" t="s">
        <v>716</v>
      </c>
      <c r="C8" s="40" t="s">
        <v>717</v>
      </c>
      <c r="D8" s="40" t="s">
        <v>718</v>
      </c>
      <c r="E8" s="40" t="s">
        <v>732</v>
      </c>
      <c r="F8" s="21"/>
      <c r="G8" s="20"/>
      <c r="H8" s="20"/>
      <c r="I8" s="20"/>
      <c r="J8" s="20"/>
      <c r="K8" s="20"/>
      <c r="L8" s="41" t="s">
        <v>722</v>
      </c>
      <c r="M8" s="42"/>
      <c r="N8" s="43"/>
      <c r="O8" s="2"/>
    </row>
    <row r="9" spans="1:15" ht="41.25" customHeight="1" x14ac:dyDescent="0.25">
      <c r="A9" s="39"/>
      <c r="B9" s="40"/>
      <c r="C9" s="40"/>
      <c r="D9" s="40"/>
      <c r="E9" s="40"/>
      <c r="F9" s="11" t="s">
        <v>0</v>
      </c>
      <c r="G9" s="12" t="s">
        <v>0</v>
      </c>
      <c r="H9" s="12" t="s">
        <v>0</v>
      </c>
      <c r="I9" s="12" t="s">
        <v>0</v>
      </c>
      <c r="J9" s="12" t="s">
        <v>0</v>
      </c>
      <c r="K9" s="12" t="s">
        <v>0</v>
      </c>
      <c r="L9" s="12" t="s">
        <v>719</v>
      </c>
      <c r="M9" s="12" t="s">
        <v>720</v>
      </c>
      <c r="N9" s="12" t="s">
        <v>721</v>
      </c>
      <c r="O9" s="2"/>
    </row>
    <row r="10" spans="1:15" ht="15.75" customHeight="1" x14ac:dyDescent="0.25">
      <c r="A10" s="23">
        <v>1</v>
      </c>
      <c r="B10" s="11">
        <v>2</v>
      </c>
      <c r="C10" s="12">
        <v>3</v>
      </c>
      <c r="D10" s="12">
        <v>4</v>
      </c>
      <c r="E10" s="12">
        <v>5</v>
      </c>
      <c r="F10" s="12"/>
      <c r="G10" s="12"/>
      <c r="H10" s="12"/>
      <c r="I10" s="12"/>
      <c r="J10" s="12"/>
      <c r="K10" s="12"/>
      <c r="L10" s="12">
        <v>6</v>
      </c>
      <c r="M10" s="12">
        <v>7</v>
      </c>
      <c r="N10" s="12">
        <v>8</v>
      </c>
      <c r="O10" s="2"/>
    </row>
    <row r="11" spans="1:15" s="19" customFormat="1" ht="20.25" customHeight="1" x14ac:dyDescent="0.25">
      <c r="A11" s="24">
        <v>1</v>
      </c>
      <c r="B11" s="15" t="s">
        <v>1</v>
      </c>
      <c r="C11" s="16" t="s">
        <v>2</v>
      </c>
      <c r="D11" s="16"/>
      <c r="E11" s="16"/>
      <c r="F11" s="16"/>
      <c r="G11" s="16"/>
      <c r="H11" s="16"/>
      <c r="I11" s="16"/>
      <c r="J11" s="16"/>
      <c r="K11" s="16"/>
      <c r="L11" s="17">
        <f>L12+L17+L27+L38+L43+L64+L68</f>
        <v>222002.58999999997</v>
      </c>
      <c r="M11" s="17">
        <f t="shared" ref="M11:N11" si="0">M12+M17+M27+M38+M43+M64+M68</f>
        <v>224389.28999999998</v>
      </c>
      <c r="N11" s="17">
        <f t="shared" si="0"/>
        <v>218745.89</v>
      </c>
      <c r="O11" s="18"/>
    </row>
    <row r="12" spans="1:15" s="19" customFormat="1" ht="38.25" outlineLevel="1" x14ac:dyDescent="0.25">
      <c r="A12" s="24">
        <v>2</v>
      </c>
      <c r="B12" s="15" t="s">
        <v>3</v>
      </c>
      <c r="C12" s="16" t="s">
        <v>4</v>
      </c>
      <c r="D12" s="16"/>
      <c r="E12" s="16"/>
      <c r="F12" s="16"/>
      <c r="G12" s="16"/>
      <c r="H12" s="16"/>
      <c r="I12" s="16"/>
      <c r="J12" s="16"/>
      <c r="K12" s="16"/>
      <c r="L12" s="17">
        <f>L13</f>
        <v>4307.8</v>
      </c>
      <c r="M12" s="17">
        <f t="shared" ref="M12:N12" si="1">M13</f>
        <v>4480.6000000000004</v>
      </c>
      <c r="N12" s="17">
        <f t="shared" si="1"/>
        <v>4660.3</v>
      </c>
      <c r="O12" s="18"/>
    </row>
    <row r="13" spans="1:15" ht="51" outlineLevel="2" x14ac:dyDescent="0.25">
      <c r="A13" s="25">
        <v>3</v>
      </c>
      <c r="B13" s="7" t="s">
        <v>5</v>
      </c>
      <c r="C13" s="4" t="s">
        <v>4</v>
      </c>
      <c r="D13" s="4" t="s">
        <v>6</v>
      </c>
      <c r="E13" s="4"/>
      <c r="F13" s="4"/>
      <c r="G13" s="4"/>
      <c r="H13" s="4"/>
      <c r="I13" s="4"/>
      <c r="J13" s="4"/>
      <c r="K13" s="4"/>
      <c r="L13" s="6">
        <f>L14</f>
        <v>4307.8</v>
      </c>
      <c r="M13" s="6">
        <f t="shared" ref="M13:N13" si="2">M14</f>
        <v>4480.6000000000004</v>
      </c>
      <c r="N13" s="6">
        <f t="shared" si="2"/>
        <v>4660.3</v>
      </c>
      <c r="O13" s="2"/>
    </row>
    <row r="14" spans="1:15" ht="63.75" outlineLevel="3" x14ac:dyDescent="0.25">
      <c r="A14" s="25">
        <v>4</v>
      </c>
      <c r="B14" s="7" t="s">
        <v>7</v>
      </c>
      <c r="C14" s="4" t="s">
        <v>4</v>
      </c>
      <c r="D14" s="4" t="s">
        <v>8</v>
      </c>
      <c r="E14" s="4"/>
      <c r="F14" s="4"/>
      <c r="G14" s="4"/>
      <c r="H14" s="4"/>
      <c r="I14" s="4"/>
      <c r="J14" s="4"/>
      <c r="K14" s="4"/>
      <c r="L14" s="6">
        <f>L15</f>
        <v>4307.8</v>
      </c>
      <c r="M14" s="6">
        <f t="shared" ref="M14:N14" si="3">M15</f>
        <v>4480.6000000000004</v>
      </c>
      <c r="N14" s="6">
        <f t="shared" si="3"/>
        <v>4660.3</v>
      </c>
      <c r="O14" s="2"/>
    </row>
    <row r="15" spans="1:15" outlineLevel="4" x14ac:dyDescent="0.25">
      <c r="A15" s="25">
        <v>5</v>
      </c>
      <c r="B15" s="7" t="s">
        <v>9</v>
      </c>
      <c r="C15" s="4" t="s">
        <v>4</v>
      </c>
      <c r="D15" s="4" t="s">
        <v>10</v>
      </c>
      <c r="E15" s="4"/>
      <c r="F15" s="4"/>
      <c r="G15" s="4"/>
      <c r="H15" s="4"/>
      <c r="I15" s="4"/>
      <c r="J15" s="4"/>
      <c r="K15" s="4"/>
      <c r="L15" s="6">
        <f>L16</f>
        <v>4307.8</v>
      </c>
      <c r="M15" s="6">
        <f t="shared" ref="M15:N15" si="4">M16</f>
        <v>4480.6000000000004</v>
      </c>
      <c r="N15" s="6">
        <f t="shared" si="4"/>
        <v>4660.3</v>
      </c>
      <c r="O15" s="2"/>
    </row>
    <row r="16" spans="1:15" ht="25.5" outlineLevel="5" x14ac:dyDescent="0.25">
      <c r="A16" s="25">
        <v>6</v>
      </c>
      <c r="B16" s="7" t="s">
        <v>11</v>
      </c>
      <c r="C16" s="4" t="s">
        <v>4</v>
      </c>
      <c r="D16" s="4" t="s">
        <v>10</v>
      </c>
      <c r="E16" s="4" t="s">
        <v>12</v>
      </c>
      <c r="F16" s="4"/>
      <c r="G16" s="4"/>
      <c r="H16" s="4"/>
      <c r="I16" s="4"/>
      <c r="J16" s="4"/>
      <c r="K16" s="4"/>
      <c r="L16" s="6">
        <v>4307.8</v>
      </c>
      <c r="M16" s="6">
        <v>4480.6000000000004</v>
      </c>
      <c r="N16" s="6">
        <v>4660.3</v>
      </c>
      <c r="O16" s="2"/>
    </row>
    <row r="17" spans="1:15" s="19" customFormat="1" ht="51" outlineLevel="1" x14ac:dyDescent="0.25">
      <c r="A17" s="24">
        <v>7</v>
      </c>
      <c r="B17" s="15" t="s">
        <v>13</v>
      </c>
      <c r="C17" s="16" t="s">
        <v>14</v>
      </c>
      <c r="D17" s="16"/>
      <c r="E17" s="16"/>
      <c r="F17" s="16"/>
      <c r="G17" s="16"/>
      <c r="H17" s="16"/>
      <c r="I17" s="16"/>
      <c r="J17" s="16"/>
      <c r="K17" s="16"/>
      <c r="L17" s="17">
        <f>L18</f>
        <v>7333.5</v>
      </c>
      <c r="M17" s="17">
        <f t="shared" ref="M17:N17" si="5">M18</f>
        <v>7543.9</v>
      </c>
      <c r="N17" s="17">
        <f t="shared" si="5"/>
        <v>7816.5</v>
      </c>
      <c r="O17" s="18"/>
    </row>
    <row r="18" spans="1:15" outlineLevel="2" x14ac:dyDescent="0.25">
      <c r="A18" s="25">
        <v>8</v>
      </c>
      <c r="B18" s="7" t="s">
        <v>15</v>
      </c>
      <c r="C18" s="4" t="s">
        <v>14</v>
      </c>
      <c r="D18" s="4" t="s">
        <v>16</v>
      </c>
      <c r="E18" s="4"/>
      <c r="F18" s="4"/>
      <c r="G18" s="4"/>
      <c r="H18" s="4"/>
      <c r="I18" s="4"/>
      <c r="J18" s="4"/>
      <c r="K18" s="4"/>
      <c r="L18" s="6">
        <f>L19+L21+L24</f>
        <v>7333.5</v>
      </c>
      <c r="M18" s="6">
        <f t="shared" ref="M18:N18" si="6">M19+M21+M24</f>
        <v>7543.9</v>
      </c>
      <c r="N18" s="6">
        <f t="shared" si="6"/>
        <v>7816.5</v>
      </c>
      <c r="O18" s="2"/>
    </row>
    <row r="19" spans="1:15" ht="25.5" outlineLevel="4" x14ac:dyDescent="0.25">
      <c r="A19" s="25">
        <v>9</v>
      </c>
      <c r="B19" s="7" t="s">
        <v>17</v>
      </c>
      <c r="C19" s="4" t="s">
        <v>14</v>
      </c>
      <c r="D19" s="4" t="s">
        <v>18</v>
      </c>
      <c r="E19" s="4"/>
      <c r="F19" s="4"/>
      <c r="G19" s="4"/>
      <c r="H19" s="4"/>
      <c r="I19" s="4"/>
      <c r="J19" s="4"/>
      <c r="K19" s="4"/>
      <c r="L19" s="6">
        <f>L20</f>
        <v>3842.5</v>
      </c>
      <c r="M19" s="6">
        <f t="shared" ref="M19:N19" si="7">M20</f>
        <v>3996.6</v>
      </c>
      <c r="N19" s="6">
        <f t="shared" si="7"/>
        <v>4156.8</v>
      </c>
      <c r="O19" s="2"/>
    </row>
    <row r="20" spans="1:15" ht="25.5" outlineLevel="5" x14ac:dyDescent="0.25">
      <c r="A20" s="25">
        <v>10</v>
      </c>
      <c r="B20" s="7" t="s">
        <v>11</v>
      </c>
      <c r="C20" s="4" t="s">
        <v>14</v>
      </c>
      <c r="D20" s="4" t="s">
        <v>18</v>
      </c>
      <c r="E20" s="4" t="s">
        <v>12</v>
      </c>
      <c r="F20" s="4"/>
      <c r="G20" s="4"/>
      <c r="H20" s="4"/>
      <c r="I20" s="4"/>
      <c r="J20" s="4"/>
      <c r="K20" s="4"/>
      <c r="L20" s="6">
        <v>3842.5</v>
      </c>
      <c r="M20" s="6">
        <v>3996.6</v>
      </c>
      <c r="N20" s="6">
        <v>4156.8</v>
      </c>
      <c r="O20" s="2"/>
    </row>
    <row r="21" spans="1:15" ht="51" outlineLevel="4" x14ac:dyDescent="0.25">
      <c r="A21" s="25">
        <v>11</v>
      </c>
      <c r="B21" s="7" t="s">
        <v>19</v>
      </c>
      <c r="C21" s="4" t="s">
        <v>14</v>
      </c>
      <c r="D21" s="4" t="s">
        <v>20</v>
      </c>
      <c r="E21" s="4"/>
      <c r="F21" s="4"/>
      <c r="G21" s="4"/>
      <c r="H21" s="4"/>
      <c r="I21" s="4"/>
      <c r="J21" s="4"/>
      <c r="K21" s="4"/>
      <c r="L21" s="6">
        <f>L22+L23</f>
        <v>53.8</v>
      </c>
      <c r="M21" s="6">
        <f t="shared" ref="M21:N21" si="8">M22+M23</f>
        <v>55.3</v>
      </c>
      <c r="N21" s="6">
        <f t="shared" si="8"/>
        <v>56.8</v>
      </c>
      <c r="O21" s="2"/>
    </row>
    <row r="22" spans="1:15" ht="25.5" outlineLevel="5" x14ac:dyDescent="0.25">
      <c r="A22" s="25">
        <v>12</v>
      </c>
      <c r="B22" s="7" t="s">
        <v>11</v>
      </c>
      <c r="C22" s="4" t="s">
        <v>14</v>
      </c>
      <c r="D22" s="4" t="s">
        <v>20</v>
      </c>
      <c r="E22" s="4" t="s">
        <v>12</v>
      </c>
      <c r="F22" s="4"/>
      <c r="G22" s="4"/>
      <c r="H22" s="4"/>
      <c r="I22" s="4"/>
      <c r="J22" s="4"/>
      <c r="K22" s="4"/>
      <c r="L22" s="6">
        <v>16.399999999999999</v>
      </c>
      <c r="M22" s="6">
        <v>16.399999999999999</v>
      </c>
      <c r="N22" s="6">
        <v>16.399999999999999</v>
      </c>
      <c r="O22" s="2"/>
    </row>
    <row r="23" spans="1:15" ht="38.25" outlineLevel="5" x14ac:dyDescent="0.25">
      <c r="A23" s="25">
        <v>13</v>
      </c>
      <c r="B23" s="7" t="s">
        <v>21</v>
      </c>
      <c r="C23" s="4" t="s">
        <v>14</v>
      </c>
      <c r="D23" s="4" t="s">
        <v>20</v>
      </c>
      <c r="E23" s="4" t="s">
        <v>22</v>
      </c>
      <c r="F23" s="4"/>
      <c r="G23" s="4"/>
      <c r="H23" s="4"/>
      <c r="I23" s="4"/>
      <c r="J23" s="4"/>
      <c r="K23" s="4"/>
      <c r="L23" s="6">
        <v>37.4</v>
      </c>
      <c r="M23" s="6">
        <v>38.9</v>
      </c>
      <c r="N23" s="6">
        <v>40.4</v>
      </c>
      <c r="O23" s="2"/>
    </row>
    <row r="24" spans="1:15" ht="25.5" outlineLevel="4" x14ac:dyDescent="0.25">
      <c r="A24" s="25">
        <v>14</v>
      </c>
      <c r="B24" s="7" t="s">
        <v>23</v>
      </c>
      <c r="C24" s="4" t="s">
        <v>14</v>
      </c>
      <c r="D24" s="4" t="s">
        <v>24</v>
      </c>
      <c r="E24" s="4"/>
      <c r="F24" s="4"/>
      <c r="G24" s="4"/>
      <c r="H24" s="4"/>
      <c r="I24" s="4"/>
      <c r="J24" s="4"/>
      <c r="K24" s="4"/>
      <c r="L24" s="6">
        <f>L25+L26</f>
        <v>3437.2</v>
      </c>
      <c r="M24" s="6">
        <f t="shared" ref="M24:N24" si="9">M25+M26</f>
        <v>3492</v>
      </c>
      <c r="N24" s="6">
        <f t="shared" si="9"/>
        <v>3602.8999999999996</v>
      </c>
      <c r="O24" s="2"/>
    </row>
    <row r="25" spans="1:15" ht="25.5" outlineLevel="5" x14ac:dyDescent="0.25">
      <c r="A25" s="25">
        <v>15</v>
      </c>
      <c r="B25" s="7" t="s">
        <v>11</v>
      </c>
      <c r="C25" s="4" t="s">
        <v>14</v>
      </c>
      <c r="D25" s="4" t="s">
        <v>24</v>
      </c>
      <c r="E25" s="4" t="s">
        <v>12</v>
      </c>
      <c r="F25" s="4"/>
      <c r="G25" s="4"/>
      <c r="H25" s="4"/>
      <c r="I25" s="4"/>
      <c r="J25" s="4"/>
      <c r="K25" s="4"/>
      <c r="L25" s="6">
        <v>2831.1</v>
      </c>
      <c r="M25" s="6">
        <v>2900.3</v>
      </c>
      <c r="N25" s="6">
        <v>2999.2</v>
      </c>
      <c r="O25" s="2"/>
    </row>
    <row r="26" spans="1:15" ht="38.25" outlineLevel="5" x14ac:dyDescent="0.25">
      <c r="A26" s="25">
        <v>16</v>
      </c>
      <c r="B26" s="7" t="s">
        <v>21</v>
      </c>
      <c r="C26" s="4" t="s">
        <v>14</v>
      </c>
      <c r="D26" s="4" t="s">
        <v>24</v>
      </c>
      <c r="E26" s="4" t="s">
        <v>22</v>
      </c>
      <c r="F26" s="4"/>
      <c r="G26" s="4"/>
      <c r="H26" s="4"/>
      <c r="I26" s="4"/>
      <c r="J26" s="4"/>
      <c r="K26" s="4"/>
      <c r="L26" s="6">
        <v>606.1</v>
      </c>
      <c r="M26" s="6">
        <v>591.70000000000005</v>
      </c>
      <c r="N26" s="6">
        <v>603.70000000000005</v>
      </c>
      <c r="O26" s="2"/>
    </row>
    <row r="27" spans="1:15" s="19" customFormat="1" ht="63.75" outlineLevel="1" x14ac:dyDescent="0.25">
      <c r="A27" s="24">
        <v>17</v>
      </c>
      <c r="B27" s="15" t="s">
        <v>25</v>
      </c>
      <c r="C27" s="16" t="s">
        <v>26</v>
      </c>
      <c r="D27" s="16"/>
      <c r="E27" s="16"/>
      <c r="F27" s="4"/>
      <c r="G27" s="4"/>
      <c r="H27" s="4"/>
      <c r="I27" s="4"/>
      <c r="J27" s="4"/>
      <c r="K27" s="4"/>
      <c r="L27" s="17">
        <f>L28</f>
        <v>154602.49999999997</v>
      </c>
      <c r="M27" s="17">
        <f t="shared" ref="M27:N27" si="10">M28</f>
        <v>159554.09999999998</v>
      </c>
      <c r="N27" s="17">
        <f t="shared" si="10"/>
        <v>162026.29999999999</v>
      </c>
      <c r="O27" s="18"/>
    </row>
    <row r="28" spans="1:15" ht="51" outlineLevel="2" x14ac:dyDescent="0.25">
      <c r="A28" s="25">
        <v>18</v>
      </c>
      <c r="B28" s="7" t="s">
        <v>5</v>
      </c>
      <c r="C28" s="4" t="s">
        <v>26</v>
      </c>
      <c r="D28" s="4" t="s">
        <v>6</v>
      </c>
      <c r="E28" s="4"/>
      <c r="F28" s="4"/>
      <c r="G28" s="4"/>
      <c r="H28" s="4"/>
      <c r="I28" s="4"/>
      <c r="J28" s="4"/>
      <c r="K28" s="4"/>
      <c r="L28" s="6">
        <f>L29+L33</f>
        <v>154602.49999999997</v>
      </c>
      <c r="M28" s="6">
        <f t="shared" ref="M28:N28" si="11">M29+M33</f>
        <v>159554.09999999998</v>
      </c>
      <c r="N28" s="6">
        <f t="shared" si="11"/>
        <v>162026.29999999999</v>
      </c>
      <c r="O28" s="2"/>
    </row>
    <row r="29" spans="1:15" ht="25.5" outlineLevel="3" x14ac:dyDescent="0.25">
      <c r="A29" s="25">
        <v>19</v>
      </c>
      <c r="B29" s="7" t="s">
        <v>27</v>
      </c>
      <c r="C29" s="4" t="s">
        <v>26</v>
      </c>
      <c r="D29" s="4" t="s">
        <v>28</v>
      </c>
      <c r="E29" s="4"/>
      <c r="F29" s="4"/>
      <c r="G29" s="4"/>
      <c r="H29" s="4"/>
      <c r="I29" s="4"/>
      <c r="J29" s="4"/>
      <c r="K29" s="4"/>
      <c r="L29" s="6">
        <f>L30</f>
        <v>158.30000000000001</v>
      </c>
      <c r="M29" s="6">
        <f t="shared" ref="M29:N29" si="12">M30</f>
        <v>158.9</v>
      </c>
      <c r="N29" s="6">
        <f t="shared" si="12"/>
        <v>159.4</v>
      </c>
      <c r="O29" s="2"/>
    </row>
    <row r="30" spans="1:15" ht="51" outlineLevel="4" x14ac:dyDescent="0.25">
      <c r="A30" s="25">
        <v>20</v>
      </c>
      <c r="B30" s="7" t="s">
        <v>29</v>
      </c>
      <c r="C30" s="4" t="s">
        <v>26</v>
      </c>
      <c r="D30" s="4" t="s">
        <v>30</v>
      </c>
      <c r="E30" s="4"/>
      <c r="F30" s="4"/>
      <c r="G30" s="4"/>
      <c r="H30" s="4"/>
      <c r="I30" s="4"/>
      <c r="J30" s="4"/>
      <c r="K30" s="4"/>
      <c r="L30" s="6">
        <f>L31+L32</f>
        <v>158.30000000000001</v>
      </c>
      <c r="M30" s="6">
        <f t="shared" ref="M30:N30" si="13">M31+M32</f>
        <v>158.9</v>
      </c>
      <c r="N30" s="6">
        <f t="shared" si="13"/>
        <v>159.4</v>
      </c>
      <c r="O30" s="2"/>
    </row>
    <row r="31" spans="1:15" ht="25.5" outlineLevel="5" x14ac:dyDescent="0.25">
      <c r="A31" s="25">
        <v>21</v>
      </c>
      <c r="B31" s="7" t="s">
        <v>11</v>
      </c>
      <c r="C31" s="4" t="s">
        <v>26</v>
      </c>
      <c r="D31" s="4" t="s">
        <v>30</v>
      </c>
      <c r="E31" s="4" t="s">
        <v>12</v>
      </c>
      <c r="F31" s="4"/>
      <c r="G31" s="4"/>
      <c r="H31" s="4"/>
      <c r="I31" s="4"/>
      <c r="J31" s="4"/>
      <c r="K31" s="4"/>
      <c r="L31" s="6">
        <v>137.5</v>
      </c>
      <c r="M31" s="6">
        <v>138.1</v>
      </c>
      <c r="N31" s="6">
        <v>138.6</v>
      </c>
      <c r="O31" s="2"/>
    </row>
    <row r="32" spans="1:15" ht="38.25" outlineLevel="5" x14ac:dyDescent="0.25">
      <c r="A32" s="25">
        <v>22</v>
      </c>
      <c r="B32" s="7" t="s">
        <v>21</v>
      </c>
      <c r="C32" s="4" t="s">
        <v>26</v>
      </c>
      <c r="D32" s="4" t="s">
        <v>30</v>
      </c>
      <c r="E32" s="4" t="s">
        <v>22</v>
      </c>
      <c r="F32" s="4"/>
      <c r="G32" s="4"/>
      <c r="H32" s="4"/>
      <c r="I32" s="4"/>
      <c r="J32" s="4"/>
      <c r="K32" s="4"/>
      <c r="L32" s="6">
        <v>20.8</v>
      </c>
      <c r="M32" s="6">
        <v>20.8</v>
      </c>
      <c r="N32" s="6">
        <v>20.8</v>
      </c>
      <c r="O32" s="2"/>
    </row>
    <row r="33" spans="1:15" ht="63.75" outlineLevel="3" x14ac:dyDescent="0.25">
      <c r="A33" s="25">
        <v>23</v>
      </c>
      <c r="B33" s="7" t="s">
        <v>7</v>
      </c>
      <c r="C33" s="4" t="s">
        <v>26</v>
      </c>
      <c r="D33" s="4" t="s">
        <v>8</v>
      </c>
      <c r="E33" s="4"/>
      <c r="F33" s="4"/>
      <c r="G33" s="4"/>
      <c r="H33" s="4"/>
      <c r="I33" s="4"/>
      <c r="J33" s="4"/>
      <c r="K33" s="4"/>
      <c r="L33" s="6">
        <f>L34</f>
        <v>154444.19999999998</v>
      </c>
      <c r="M33" s="6">
        <f t="shared" ref="M33:N33" si="14">M34</f>
        <v>159395.19999999998</v>
      </c>
      <c r="N33" s="6">
        <f t="shared" si="14"/>
        <v>161866.9</v>
      </c>
      <c r="O33" s="2"/>
    </row>
    <row r="34" spans="1:15" ht="25.5" outlineLevel="4" x14ac:dyDescent="0.25">
      <c r="A34" s="25">
        <v>24</v>
      </c>
      <c r="B34" s="7" t="s">
        <v>31</v>
      </c>
      <c r="C34" s="4" t="s">
        <v>26</v>
      </c>
      <c r="D34" s="4" t="s">
        <v>32</v>
      </c>
      <c r="E34" s="4"/>
      <c r="F34" s="4"/>
      <c r="G34" s="4"/>
      <c r="H34" s="4"/>
      <c r="I34" s="4"/>
      <c r="J34" s="4"/>
      <c r="K34" s="4"/>
      <c r="L34" s="6">
        <f>L35+L36+L37</f>
        <v>154444.19999999998</v>
      </c>
      <c r="M34" s="6">
        <f t="shared" ref="M34:N34" si="15">M35+M36+M37</f>
        <v>159395.19999999998</v>
      </c>
      <c r="N34" s="6">
        <f t="shared" si="15"/>
        <v>161866.9</v>
      </c>
      <c r="O34" s="2"/>
    </row>
    <row r="35" spans="1:15" ht="25.5" outlineLevel="5" x14ac:dyDescent="0.25">
      <c r="A35" s="25">
        <v>25</v>
      </c>
      <c r="B35" s="7" t="s">
        <v>11</v>
      </c>
      <c r="C35" s="4" t="s">
        <v>26</v>
      </c>
      <c r="D35" s="4" t="s">
        <v>32</v>
      </c>
      <c r="E35" s="4" t="s">
        <v>12</v>
      </c>
      <c r="F35" s="4"/>
      <c r="G35" s="4"/>
      <c r="H35" s="4"/>
      <c r="I35" s="4"/>
      <c r="J35" s="4"/>
      <c r="K35" s="4"/>
      <c r="L35" s="6">
        <v>139970.4</v>
      </c>
      <c r="M35" s="6">
        <v>144751.79999999999</v>
      </c>
      <c r="N35" s="6">
        <v>147093.5</v>
      </c>
      <c r="O35" s="2"/>
    </row>
    <row r="36" spans="1:15" ht="38.25" outlineLevel="5" x14ac:dyDescent="0.25">
      <c r="A36" s="25">
        <v>26</v>
      </c>
      <c r="B36" s="7" t="s">
        <v>21</v>
      </c>
      <c r="C36" s="4" t="s">
        <v>26</v>
      </c>
      <c r="D36" s="4" t="s">
        <v>32</v>
      </c>
      <c r="E36" s="4" t="s">
        <v>22</v>
      </c>
      <c r="F36" s="4"/>
      <c r="G36" s="4"/>
      <c r="H36" s="4"/>
      <c r="I36" s="4"/>
      <c r="J36" s="4"/>
      <c r="K36" s="4"/>
      <c r="L36" s="6">
        <v>14373.4</v>
      </c>
      <c r="M36" s="6">
        <v>14543.4</v>
      </c>
      <c r="N36" s="6">
        <v>14673.4</v>
      </c>
      <c r="O36" s="2"/>
    </row>
    <row r="37" spans="1:15" outlineLevel="5" x14ac:dyDescent="0.25">
      <c r="A37" s="25">
        <v>27</v>
      </c>
      <c r="B37" s="7" t="s">
        <v>33</v>
      </c>
      <c r="C37" s="4" t="s">
        <v>26</v>
      </c>
      <c r="D37" s="4" t="s">
        <v>32</v>
      </c>
      <c r="E37" s="4" t="s">
        <v>34</v>
      </c>
      <c r="F37" s="4"/>
      <c r="G37" s="4"/>
      <c r="H37" s="4"/>
      <c r="I37" s="4"/>
      <c r="J37" s="4"/>
      <c r="K37" s="4"/>
      <c r="L37" s="6">
        <v>100.4</v>
      </c>
      <c r="M37" s="6">
        <v>100</v>
      </c>
      <c r="N37" s="6">
        <v>100</v>
      </c>
      <c r="O37" s="2"/>
    </row>
    <row r="38" spans="1:15" s="19" customFormat="1" outlineLevel="1" x14ac:dyDescent="0.25">
      <c r="A38" s="24">
        <v>28</v>
      </c>
      <c r="B38" s="15" t="s">
        <v>35</v>
      </c>
      <c r="C38" s="16" t="s">
        <v>36</v>
      </c>
      <c r="D38" s="16"/>
      <c r="E38" s="16"/>
      <c r="F38" s="4"/>
      <c r="G38" s="4"/>
      <c r="H38" s="4"/>
      <c r="I38" s="4"/>
      <c r="J38" s="4"/>
      <c r="K38" s="4"/>
      <c r="L38" s="17">
        <f>L39</f>
        <v>233.7</v>
      </c>
      <c r="M38" s="17">
        <f t="shared" ref="M38:N38" si="16">M39</f>
        <v>10.5</v>
      </c>
      <c r="N38" s="17">
        <f t="shared" si="16"/>
        <v>11.2</v>
      </c>
      <c r="O38" s="18"/>
    </row>
    <row r="39" spans="1:15" ht="51" outlineLevel="2" x14ac:dyDescent="0.25">
      <c r="A39" s="25">
        <v>29</v>
      </c>
      <c r="B39" s="7" t="s">
        <v>5</v>
      </c>
      <c r="C39" s="4" t="s">
        <v>36</v>
      </c>
      <c r="D39" s="4" t="s">
        <v>6</v>
      </c>
      <c r="E39" s="4"/>
      <c r="F39" s="4"/>
      <c r="G39" s="4"/>
      <c r="H39" s="4"/>
      <c r="I39" s="4"/>
      <c r="J39" s="4"/>
      <c r="K39" s="4"/>
      <c r="L39" s="6">
        <f>L40</f>
        <v>233.7</v>
      </c>
      <c r="M39" s="6">
        <f t="shared" ref="M39:N39" si="17">M40</f>
        <v>10.5</v>
      </c>
      <c r="N39" s="6">
        <f t="shared" si="17"/>
        <v>11.2</v>
      </c>
      <c r="O39" s="2"/>
    </row>
    <row r="40" spans="1:15" ht="63.75" outlineLevel="3" x14ac:dyDescent="0.25">
      <c r="A40" s="25">
        <v>30</v>
      </c>
      <c r="B40" s="7" t="s">
        <v>7</v>
      </c>
      <c r="C40" s="4" t="s">
        <v>36</v>
      </c>
      <c r="D40" s="4" t="s">
        <v>8</v>
      </c>
      <c r="E40" s="4"/>
      <c r="F40" s="4"/>
      <c r="G40" s="4"/>
      <c r="H40" s="4"/>
      <c r="I40" s="4"/>
      <c r="J40" s="4"/>
      <c r="K40" s="4"/>
      <c r="L40" s="6">
        <f>L41</f>
        <v>233.7</v>
      </c>
      <c r="M40" s="6">
        <f t="shared" ref="M40:N40" si="18">M41</f>
        <v>10.5</v>
      </c>
      <c r="N40" s="6">
        <f t="shared" si="18"/>
        <v>11.2</v>
      </c>
      <c r="O40" s="2"/>
    </row>
    <row r="41" spans="1:15" ht="51" outlineLevel="4" x14ac:dyDescent="0.25">
      <c r="A41" s="25">
        <v>31</v>
      </c>
      <c r="B41" s="7" t="s">
        <v>37</v>
      </c>
      <c r="C41" s="4" t="s">
        <v>36</v>
      </c>
      <c r="D41" s="4" t="s">
        <v>38</v>
      </c>
      <c r="E41" s="4"/>
      <c r="F41" s="4"/>
      <c r="G41" s="4"/>
      <c r="H41" s="4"/>
      <c r="I41" s="4"/>
      <c r="J41" s="4"/>
      <c r="K41" s="4"/>
      <c r="L41" s="6">
        <f>L42</f>
        <v>233.7</v>
      </c>
      <c r="M41" s="6">
        <f t="shared" ref="M41:N41" si="19">M42</f>
        <v>10.5</v>
      </c>
      <c r="N41" s="6">
        <f t="shared" si="19"/>
        <v>11.2</v>
      </c>
      <c r="O41" s="2"/>
    </row>
    <row r="42" spans="1:15" ht="38.25" outlineLevel="5" x14ac:dyDescent="0.25">
      <c r="A42" s="25">
        <v>32</v>
      </c>
      <c r="B42" s="7" t="s">
        <v>21</v>
      </c>
      <c r="C42" s="4" t="s">
        <v>36</v>
      </c>
      <c r="D42" s="4" t="s">
        <v>38</v>
      </c>
      <c r="E42" s="4" t="s">
        <v>22</v>
      </c>
      <c r="F42" s="4"/>
      <c r="G42" s="4"/>
      <c r="H42" s="4"/>
      <c r="I42" s="4"/>
      <c r="J42" s="4"/>
      <c r="K42" s="4"/>
      <c r="L42" s="6">
        <v>233.7</v>
      </c>
      <c r="M42" s="6">
        <v>10.5</v>
      </c>
      <c r="N42" s="6">
        <v>11.2</v>
      </c>
      <c r="O42" s="2"/>
    </row>
    <row r="43" spans="1:15" s="19" customFormat="1" ht="38.25" outlineLevel="1" x14ac:dyDescent="0.25">
      <c r="A43" s="24">
        <v>33</v>
      </c>
      <c r="B43" s="15" t="s">
        <v>39</v>
      </c>
      <c r="C43" s="16" t="s">
        <v>40</v>
      </c>
      <c r="D43" s="16"/>
      <c r="E43" s="16"/>
      <c r="F43" s="4"/>
      <c r="G43" s="4"/>
      <c r="H43" s="4"/>
      <c r="I43" s="4"/>
      <c r="J43" s="4"/>
      <c r="K43" s="4"/>
      <c r="L43" s="17">
        <f>L44+L56</f>
        <v>39381.89</v>
      </c>
      <c r="M43" s="17">
        <f t="shared" ref="M43:N43" si="20">M44+M56</f>
        <v>40216.99</v>
      </c>
      <c r="N43" s="17">
        <f t="shared" si="20"/>
        <v>41630.39</v>
      </c>
      <c r="O43" s="18"/>
    </row>
    <row r="44" spans="1:15" ht="38.25" outlineLevel="2" x14ac:dyDescent="0.25">
      <c r="A44" s="25">
        <v>34</v>
      </c>
      <c r="B44" s="7" t="s">
        <v>41</v>
      </c>
      <c r="C44" s="4" t="s">
        <v>40</v>
      </c>
      <c r="D44" s="4" t="s">
        <v>42</v>
      </c>
      <c r="E44" s="4"/>
      <c r="F44" s="4"/>
      <c r="G44" s="4"/>
      <c r="H44" s="4"/>
      <c r="I44" s="4"/>
      <c r="J44" s="4"/>
      <c r="K44" s="4"/>
      <c r="L44" s="6">
        <f>L45+L50</f>
        <v>33201.69</v>
      </c>
      <c r="M44" s="6">
        <f t="shared" ref="M44:N44" si="21">M45+M50</f>
        <v>33804.89</v>
      </c>
      <c r="N44" s="6">
        <f t="shared" si="21"/>
        <v>34977.39</v>
      </c>
      <c r="O44" s="2"/>
    </row>
    <row r="45" spans="1:15" ht="38.25" outlineLevel="3" x14ac:dyDescent="0.25">
      <c r="A45" s="25">
        <v>35</v>
      </c>
      <c r="B45" s="7" t="s">
        <v>43</v>
      </c>
      <c r="C45" s="4" t="s">
        <v>40</v>
      </c>
      <c r="D45" s="4" t="s">
        <v>44</v>
      </c>
      <c r="E45" s="4"/>
      <c r="F45" s="4"/>
      <c r="G45" s="4"/>
      <c r="H45" s="4"/>
      <c r="I45" s="4"/>
      <c r="J45" s="4"/>
      <c r="K45" s="4"/>
      <c r="L45" s="6">
        <f>L46+L48</f>
        <v>4017.76</v>
      </c>
      <c r="M45" s="6">
        <f t="shared" ref="M45:N45" si="22">M46+M48</f>
        <v>3798.46</v>
      </c>
      <c r="N45" s="6">
        <f t="shared" si="22"/>
        <v>3798.46</v>
      </c>
      <c r="O45" s="2"/>
    </row>
    <row r="46" spans="1:15" ht="38.25" outlineLevel="4" x14ac:dyDescent="0.25">
      <c r="A46" s="25">
        <v>36</v>
      </c>
      <c r="B46" s="7" t="s">
        <v>45</v>
      </c>
      <c r="C46" s="4" t="s">
        <v>40</v>
      </c>
      <c r="D46" s="4" t="s">
        <v>46</v>
      </c>
      <c r="E46" s="4"/>
      <c r="F46" s="4"/>
      <c r="G46" s="4"/>
      <c r="H46" s="4"/>
      <c r="I46" s="4"/>
      <c r="J46" s="4"/>
      <c r="K46" s="4"/>
      <c r="L46" s="6">
        <f>L47</f>
        <v>2103.7600000000002</v>
      </c>
      <c r="M46" s="6">
        <f t="shared" ref="M46:N46" si="23">M47</f>
        <v>2103.7600000000002</v>
      </c>
      <c r="N46" s="6">
        <f t="shared" si="23"/>
        <v>2103.7600000000002</v>
      </c>
      <c r="O46" s="2"/>
    </row>
    <row r="47" spans="1:15" ht="38.25" outlineLevel="5" x14ac:dyDescent="0.25">
      <c r="A47" s="25">
        <v>37</v>
      </c>
      <c r="B47" s="7" t="s">
        <v>21</v>
      </c>
      <c r="C47" s="4" t="s">
        <v>40</v>
      </c>
      <c r="D47" s="4" t="s">
        <v>46</v>
      </c>
      <c r="E47" s="4" t="s">
        <v>22</v>
      </c>
      <c r="F47" s="4"/>
      <c r="G47" s="4"/>
      <c r="H47" s="4"/>
      <c r="I47" s="4"/>
      <c r="J47" s="4"/>
      <c r="K47" s="4"/>
      <c r="L47" s="6">
        <v>2103.7600000000002</v>
      </c>
      <c r="M47" s="6">
        <v>2103.7600000000002</v>
      </c>
      <c r="N47" s="6">
        <v>2103.7600000000002</v>
      </c>
      <c r="O47" s="2"/>
    </row>
    <row r="48" spans="1:15" ht="51" outlineLevel="4" x14ac:dyDescent="0.25">
      <c r="A48" s="25">
        <v>38</v>
      </c>
      <c r="B48" s="7" t="s">
        <v>47</v>
      </c>
      <c r="C48" s="4" t="s">
        <v>40</v>
      </c>
      <c r="D48" s="4" t="s">
        <v>48</v>
      </c>
      <c r="E48" s="4"/>
      <c r="F48" s="4"/>
      <c r="G48" s="4"/>
      <c r="H48" s="4"/>
      <c r="I48" s="4"/>
      <c r="J48" s="4"/>
      <c r="K48" s="4"/>
      <c r="L48" s="6">
        <f>L49</f>
        <v>1914</v>
      </c>
      <c r="M48" s="6">
        <f t="shared" ref="M48:N48" si="24">M49</f>
        <v>1694.7</v>
      </c>
      <c r="N48" s="6">
        <f t="shared" si="24"/>
        <v>1694.7</v>
      </c>
      <c r="O48" s="2"/>
    </row>
    <row r="49" spans="1:15" ht="38.25" outlineLevel="5" x14ac:dyDescent="0.25">
      <c r="A49" s="25">
        <v>39</v>
      </c>
      <c r="B49" s="7" t="s">
        <v>21</v>
      </c>
      <c r="C49" s="4" t="s">
        <v>40</v>
      </c>
      <c r="D49" s="4" t="s">
        <v>48</v>
      </c>
      <c r="E49" s="4" t="s">
        <v>22</v>
      </c>
      <c r="F49" s="4"/>
      <c r="G49" s="4"/>
      <c r="H49" s="4"/>
      <c r="I49" s="4"/>
      <c r="J49" s="4"/>
      <c r="K49" s="4"/>
      <c r="L49" s="6">
        <v>1914</v>
      </c>
      <c r="M49" s="6">
        <v>1694.7</v>
      </c>
      <c r="N49" s="6">
        <v>1694.7</v>
      </c>
      <c r="O49" s="2"/>
    </row>
    <row r="50" spans="1:15" ht="51" outlineLevel="3" x14ac:dyDescent="0.25">
      <c r="A50" s="25">
        <v>40</v>
      </c>
      <c r="B50" s="7" t="s">
        <v>49</v>
      </c>
      <c r="C50" s="4" t="s">
        <v>40</v>
      </c>
      <c r="D50" s="4" t="s">
        <v>50</v>
      </c>
      <c r="E50" s="4"/>
      <c r="F50" s="4"/>
      <c r="G50" s="4"/>
      <c r="H50" s="4"/>
      <c r="I50" s="4"/>
      <c r="J50" s="4"/>
      <c r="K50" s="4"/>
      <c r="L50" s="6">
        <f>L51+L54</f>
        <v>29183.93</v>
      </c>
      <c r="M50" s="6">
        <f t="shared" ref="M50:N50" si="25">M51+M54</f>
        <v>30006.43</v>
      </c>
      <c r="N50" s="6">
        <f t="shared" si="25"/>
        <v>31178.93</v>
      </c>
      <c r="O50" s="2"/>
    </row>
    <row r="51" spans="1:15" ht="25.5" outlineLevel="4" x14ac:dyDescent="0.25">
      <c r="A51" s="25">
        <v>41</v>
      </c>
      <c r="B51" s="7" t="s">
        <v>31</v>
      </c>
      <c r="C51" s="4" t="s">
        <v>40</v>
      </c>
      <c r="D51" s="4" t="s">
        <v>51</v>
      </c>
      <c r="E51" s="4"/>
      <c r="F51" s="4"/>
      <c r="G51" s="4"/>
      <c r="H51" s="4"/>
      <c r="I51" s="4"/>
      <c r="J51" s="4"/>
      <c r="K51" s="4"/>
      <c r="L51" s="6">
        <f>L52+L53</f>
        <v>28304.73</v>
      </c>
      <c r="M51" s="6">
        <f t="shared" ref="M51:N51" si="26">M52+M53</f>
        <v>29227.62</v>
      </c>
      <c r="N51" s="6">
        <f t="shared" si="26"/>
        <v>30400.12</v>
      </c>
      <c r="O51" s="2"/>
    </row>
    <row r="52" spans="1:15" ht="25.5" outlineLevel="5" x14ac:dyDescent="0.25">
      <c r="A52" s="25">
        <v>42</v>
      </c>
      <c r="B52" s="7" t="s">
        <v>11</v>
      </c>
      <c r="C52" s="4" t="s">
        <v>40</v>
      </c>
      <c r="D52" s="4" t="s">
        <v>51</v>
      </c>
      <c r="E52" s="4" t="s">
        <v>12</v>
      </c>
      <c r="F52" s="4"/>
      <c r="G52" s="4"/>
      <c r="H52" s="4"/>
      <c r="I52" s="4"/>
      <c r="J52" s="4"/>
      <c r="K52" s="4"/>
      <c r="L52" s="6">
        <v>27872.41</v>
      </c>
      <c r="M52" s="6">
        <v>28795.3</v>
      </c>
      <c r="N52" s="6">
        <v>29967.8</v>
      </c>
      <c r="O52" s="2"/>
    </row>
    <row r="53" spans="1:15" ht="38.25" outlineLevel="5" x14ac:dyDescent="0.25">
      <c r="A53" s="25">
        <v>43</v>
      </c>
      <c r="B53" s="7" t="s">
        <v>21</v>
      </c>
      <c r="C53" s="4" t="s">
        <v>40</v>
      </c>
      <c r="D53" s="4" t="s">
        <v>51</v>
      </c>
      <c r="E53" s="4" t="s">
        <v>22</v>
      </c>
      <c r="F53" s="4"/>
      <c r="G53" s="4"/>
      <c r="H53" s="4"/>
      <c r="I53" s="4"/>
      <c r="J53" s="4"/>
      <c r="K53" s="4"/>
      <c r="L53" s="6">
        <v>432.32</v>
      </c>
      <c r="M53" s="6">
        <v>432.32</v>
      </c>
      <c r="N53" s="6">
        <v>432.32</v>
      </c>
      <c r="O53" s="2"/>
    </row>
    <row r="54" spans="1:15" ht="51" outlineLevel="4" x14ac:dyDescent="0.25">
      <c r="A54" s="25">
        <v>44</v>
      </c>
      <c r="B54" s="7" t="s">
        <v>52</v>
      </c>
      <c r="C54" s="4" t="s">
        <v>40</v>
      </c>
      <c r="D54" s="4" t="s">
        <v>53</v>
      </c>
      <c r="E54" s="4"/>
      <c r="F54" s="4"/>
      <c r="G54" s="4"/>
      <c r="H54" s="4"/>
      <c r="I54" s="4"/>
      <c r="J54" s="4"/>
      <c r="K54" s="4"/>
      <c r="L54" s="6">
        <f>L55</f>
        <v>879.2</v>
      </c>
      <c r="M54" s="6">
        <f t="shared" ref="M54:N54" si="27">M55</f>
        <v>778.81</v>
      </c>
      <c r="N54" s="6">
        <f t="shared" si="27"/>
        <v>778.81</v>
      </c>
      <c r="O54" s="2"/>
    </row>
    <row r="55" spans="1:15" ht="38.25" outlineLevel="5" x14ac:dyDescent="0.25">
      <c r="A55" s="25">
        <v>45</v>
      </c>
      <c r="B55" s="7" t="s">
        <v>21</v>
      </c>
      <c r="C55" s="4" t="s">
        <v>40</v>
      </c>
      <c r="D55" s="4" t="s">
        <v>53</v>
      </c>
      <c r="E55" s="4" t="s">
        <v>22</v>
      </c>
      <c r="F55" s="4"/>
      <c r="G55" s="4"/>
      <c r="H55" s="4"/>
      <c r="I55" s="4"/>
      <c r="J55" s="4"/>
      <c r="K55" s="4"/>
      <c r="L55" s="6">
        <v>879.2</v>
      </c>
      <c r="M55" s="6">
        <v>778.81</v>
      </c>
      <c r="N55" s="6">
        <v>778.81</v>
      </c>
      <c r="O55" s="2"/>
    </row>
    <row r="56" spans="1:15" outlineLevel="2" x14ac:dyDescent="0.25">
      <c r="A56" s="25">
        <v>46</v>
      </c>
      <c r="B56" s="7" t="s">
        <v>15</v>
      </c>
      <c r="C56" s="4" t="s">
        <v>40</v>
      </c>
      <c r="D56" s="4" t="s">
        <v>16</v>
      </c>
      <c r="E56" s="4"/>
      <c r="F56" s="4"/>
      <c r="G56" s="4"/>
      <c r="H56" s="4"/>
      <c r="I56" s="4"/>
      <c r="J56" s="4"/>
      <c r="K56" s="4"/>
      <c r="L56" s="6">
        <f>L57+L59+L61</f>
        <v>6180.2</v>
      </c>
      <c r="M56" s="6">
        <f t="shared" ref="M56:N56" si="28">M57+M59+M61</f>
        <v>6412.0999999999995</v>
      </c>
      <c r="N56" s="6">
        <f t="shared" si="28"/>
        <v>6653</v>
      </c>
      <c r="O56" s="2"/>
    </row>
    <row r="57" spans="1:15" ht="51" outlineLevel="4" x14ac:dyDescent="0.25">
      <c r="A57" s="25">
        <v>47</v>
      </c>
      <c r="B57" s="7" t="s">
        <v>19</v>
      </c>
      <c r="C57" s="4" t="s">
        <v>40</v>
      </c>
      <c r="D57" s="4" t="s">
        <v>20</v>
      </c>
      <c r="E57" s="4"/>
      <c r="F57" s="4"/>
      <c r="G57" s="4"/>
      <c r="H57" s="4"/>
      <c r="I57" s="4"/>
      <c r="J57" s="4"/>
      <c r="K57" s="4"/>
      <c r="L57" s="6">
        <f>L58</f>
        <v>19.72</v>
      </c>
      <c r="M57" s="6">
        <f t="shared" ref="M57:N57" si="29">M58</f>
        <v>19.72</v>
      </c>
      <c r="N57" s="6">
        <f t="shared" si="29"/>
        <v>19.72</v>
      </c>
      <c r="O57" s="2"/>
    </row>
    <row r="58" spans="1:15" ht="25.5" outlineLevel="5" x14ac:dyDescent="0.25">
      <c r="A58" s="25">
        <v>48</v>
      </c>
      <c r="B58" s="7" t="s">
        <v>11</v>
      </c>
      <c r="C58" s="4" t="s">
        <v>40</v>
      </c>
      <c r="D58" s="4" t="s">
        <v>20</v>
      </c>
      <c r="E58" s="4" t="s">
        <v>12</v>
      </c>
      <c r="F58" s="4"/>
      <c r="G58" s="4"/>
      <c r="H58" s="4"/>
      <c r="I58" s="4"/>
      <c r="J58" s="4"/>
      <c r="K58" s="4"/>
      <c r="L58" s="6">
        <v>19.72</v>
      </c>
      <c r="M58" s="6">
        <v>19.72</v>
      </c>
      <c r="N58" s="6">
        <v>19.72</v>
      </c>
      <c r="O58" s="2"/>
    </row>
    <row r="59" spans="1:15" ht="25.5" outlineLevel="4" x14ac:dyDescent="0.25">
      <c r="A59" s="25">
        <v>49</v>
      </c>
      <c r="B59" s="7" t="s">
        <v>54</v>
      </c>
      <c r="C59" s="4" t="s">
        <v>40</v>
      </c>
      <c r="D59" s="4" t="s">
        <v>55</v>
      </c>
      <c r="E59" s="4"/>
      <c r="F59" s="4"/>
      <c r="G59" s="4"/>
      <c r="H59" s="4"/>
      <c r="I59" s="4"/>
      <c r="J59" s="4"/>
      <c r="K59" s="4"/>
      <c r="L59" s="6">
        <f>L60</f>
        <v>2628.4</v>
      </c>
      <c r="M59" s="6">
        <f t="shared" ref="M59:N59" si="30">M60</f>
        <v>2733.7</v>
      </c>
      <c r="N59" s="6">
        <f t="shared" si="30"/>
        <v>2843.2</v>
      </c>
      <c r="O59" s="2"/>
    </row>
    <row r="60" spans="1:15" ht="25.5" outlineLevel="5" x14ac:dyDescent="0.25">
      <c r="A60" s="25">
        <v>50</v>
      </c>
      <c r="B60" s="7" t="s">
        <v>11</v>
      </c>
      <c r="C60" s="4" t="s">
        <v>40</v>
      </c>
      <c r="D60" s="4" t="s">
        <v>55</v>
      </c>
      <c r="E60" s="4" t="s">
        <v>12</v>
      </c>
      <c r="F60" s="4"/>
      <c r="G60" s="4"/>
      <c r="H60" s="4"/>
      <c r="I60" s="4"/>
      <c r="J60" s="4"/>
      <c r="K60" s="4"/>
      <c r="L60" s="6">
        <v>2628.4</v>
      </c>
      <c r="M60" s="6">
        <v>2733.7</v>
      </c>
      <c r="N60" s="6">
        <v>2843.2</v>
      </c>
      <c r="O60" s="2"/>
    </row>
    <row r="61" spans="1:15" ht="25.5" outlineLevel="4" x14ac:dyDescent="0.25">
      <c r="A61" s="25">
        <v>51</v>
      </c>
      <c r="B61" s="7" t="s">
        <v>56</v>
      </c>
      <c r="C61" s="4" t="s">
        <v>40</v>
      </c>
      <c r="D61" s="4" t="s">
        <v>57</v>
      </c>
      <c r="E61" s="4"/>
      <c r="F61" s="4"/>
      <c r="G61" s="4"/>
      <c r="H61" s="4"/>
      <c r="I61" s="4"/>
      <c r="J61" s="4"/>
      <c r="K61" s="4"/>
      <c r="L61" s="6">
        <f>L62+L63</f>
        <v>3532.08</v>
      </c>
      <c r="M61" s="6">
        <f t="shared" ref="M61:N61" si="31">M62+M63</f>
        <v>3658.68</v>
      </c>
      <c r="N61" s="6">
        <f t="shared" si="31"/>
        <v>3790.08</v>
      </c>
      <c r="O61" s="2"/>
    </row>
    <row r="62" spans="1:15" ht="25.5" outlineLevel="5" x14ac:dyDescent="0.25">
      <c r="A62" s="25">
        <v>52</v>
      </c>
      <c r="B62" s="7" t="s">
        <v>11</v>
      </c>
      <c r="C62" s="4" t="s">
        <v>40</v>
      </c>
      <c r="D62" s="4" t="s">
        <v>57</v>
      </c>
      <c r="E62" s="4" t="s">
        <v>12</v>
      </c>
      <c r="F62" s="4"/>
      <c r="G62" s="4"/>
      <c r="H62" s="4"/>
      <c r="I62" s="4"/>
      <c r="J62" s="4"/>
      <c r="K62" s="4"/>
      <c r="L62" s="6">
        <v>3298.42</v>
      </c>
      <c r="M62" s="6">
        <v>3425.02</v>
      </c>
      <c r="N62" s="6">
        <v>3556.42</v>
      </c>
      <c r="O62" s="2"/>
    </row>
    <row r="63" spans="1:15" ht="38.25" outlineLevel="5" x14ac:dyDescent="0.25">
      <c r="A63" s="25">
        <v>53</v>
      </c>
      <c r="B63" s="7" t="s">
        <v>21</v>
      </c>
      <c r="C63" s="4" t="s">
        <v>40</v>
      </c>
      <c r="D63" s="4" t="s">
        <v>57</v>
      </c>
      <c r="E63" s="4" t="s">
        <v>22</v>
      </c>
      <c r="F63" s="4"/>
      <c r="G63" s="4"/>
      <c r="H63" s="4"/>
      <c r="I63" s="4"/>
      <c r="J63" s="4"/>
      <c r="K63" s="4"/>
      <c r="L63" s="6">
        <v>233.66</v>
      </c>
      <c r="M63" s="6">
        <v>233.66</v>
      </c>
      <c r="N63" s="6">
        <v>233.66</v>
      </c>
      <c r="O63" s="2"/>
    </row>
    <row r="64" spans="1:15" s="19" customFormat="1" outlineLevel="1" x14ac:dyDescent="0.25">
      <c r="A64" s="24">
        <v>54</v>
      </c>
      <c r="B64" s="15" t="s">
        <v>58</v>
      </c>
      <c r="C64" s="16" t="s">
        <v>59</v>
      </c>
      <c r="D64" s="16"/>
      <c r="E64" s="16"/>
      <c r="F64" s="4"/>
      <c r="G64" s="4"/>
      <c r="H64" s="4"/>
      <c r="I64" s="4"/>
      <c r="J64" s="4"/>
      <c r="K64" s="4"/>
      <c r="L64" s="17">
        <f>L65</f>
        <v>10000</v>
      </c>
      <c r="M64" s="17">
        <f t="shared" ref="M64:N64" si="32">M65</f>
        <v>10000</v>
      </c>
      <c r="N64" s="17">
        <f t="shared" si="32"/>
        <v>0</v>
      </c>
      <c r="O64" s="18"/>
    </row>
    <row r="65" spans="1:15" outlineLevel="2" x14ac:dyDescent="0.25">
      <c r="A65" s="25">
        <v>55</v>
      </c>
      <c r="B65" s="7" t="s">
        <v>15</v>
      </c>
      <c r="C65" s="4" t="s">
        <v>59</v>
      </c>
      <c r="D65" s="4" t="s">
        <v>16</v>
      </c>
      <c r="E65" s="4"/>
      <c r="F65" s="4"/>
      <c r="G65" s="4"/>
      <c r="H65" s="4"/>
      <c r="I65" s="4"/>
      <c r="J65" s="4"/>
      <c r="K65" s="4"/>
      <c r="L65" s="6">
        <f>L66</f>
        <v>10000</v>
      </c>
      <c r="M65" s="6">
        <f t="shared" ref="M65:N65" si="33">M66</f>
        <v>10000</v>
      </c>
      <c r="N65" s="6">
        <f t="shared" si="33"/>
        <v>0</v>
      </c>
      <c r="O65" s="2"/>
    </row>
    <row r="66" spans="1:15" ht="25.5" outlineLevel="4" x14ac:dyDescent="0.25">
      <c r="A66" s="25">
        <v>56</v>
      </c>
      <c r="B66" s="7" t="s">
        <v>60</v>
      </c>
      <c r="C66" s="4" t="s">
        <v>59</v>
      </c>
      <c r="D66" s="4" t="s">
        <v>61</v>
      </c>
      <c r="E66" s="4"/>
      <c r="F66" s="4"/>
      <c r="G66" s="4"/>
      <c r="H66" s="4"/>
      <c r="I66" s="4"/>
      <c r="J66" s="4"/>
      <c r="K66" s="4"/>
      <c r="L66" s="6">
        <f>L67</f>
        <v>10000</v>
      </c>
      <c r="M66" s="6">
        <f t="shared" ref="M66:N66" si="34">M67</f>
        <v>10000</v>
      </c>
      <c r="N66" s="6">
        <f t="shared" si="34"/>
        <v>0</v>
      </c>
      <c r="O66" s="2"/>
    </row>
    <row r="67" spans="1:15" outlineLevel="5" x14ac:dyDescent="0.25">
      <c r="A67" s="25">
        <v>57</v>
      </c>
      <c r="B67" s="7" t="s">
        <v>62</v>
      </c>
      <c r="C67" s="4" t="s">
        <v>59</v>
      </c>
      <c r="D67" s="4" t="s">
        <v>61</v>
      </c>
      <c r="E67" s="4" t="s">
        <v>63</v>
      </c>
      <c r="F67" s="4"/>
      <c r="G67" s="4"/>
      <c r="H67" s="4"/>
      <c r="I67" s="4"/>
      <c r="J67" s="4"/>
      <c r="K67" s="4"/>
      <c r="L67" s="6">
        <v>10000</v>
      </c>
      <c r="M67" s="6">
        <v>10000</v>
      </c>
      <c r="N67" s="6">
        <v>0</v>
      </c>
      <c r="O67" s="2"/>
    </row>
    <row r="68" spans="1:15" s="19" customFormat="1" outlineLevel="1" x14ac:dyDescent="0.25">
      <c r="A68" s="24">
        <v>58</v>
      </c>
      <c r="B68" s="15" t="s">
        <v>64</v>
      </c>
      <c r="C68" s="16" t="s">
        <v>65</v>
      </c>
      <c r="D68" s="16"/>
      <c r="E68" s="16"/>
      <c r="F68" s="4"/>
      <c r="G68" s="4"/>
      <c r="H68" s="4"/>
      <c r="I68" s="4"/>
      <c r="J68" s="4"/>
      <c r="K68" s="4"/>
      <c r="L68" s="17">
        <f>L69+L82+L94</f>
        <v>6143.2</v>
      </c>
      <c r="M68" s="17">
        <f t="shared" ref="M68:N68" si="35">M69+M82+M94</f>
        <v>2583.1999999999998</v>
      </c>
      <c r="N68" s="17">
        <f t="shared" si="35"/>
        <v>2601.1999999999998</v>
      </c>
      <c r="O68" s="18"/>
    </row>
    <row r="69" spans="1:15" ht="51" outlineLevel="2" x14ac:dyDescent="0.25">
      <c r="A69" s="25">
        <v>59</v>
      </c>
      <c r="B69" s="7" t="s">
        <v>5</v>
      </c>
      <c r="C69" s="4" t="s">
        <v>65</v>
      </c>
      <c r="D69" s="4" t="s">
        <v>6</v>
      </c>
      <c r="E69" s="4"/>
      <c r="F69" s="4"/>
      <c r="G69" s="4"/>
      <c r="H69" s="4"/>
      <c r="I69" s="4"/>
      <c r="J69" s="4"/>
      <c r="K69" s="4"/>
      <c r="L69" s="6">
        <f>L70+L73</f>
        <v>566.20000000000005</v>
      </c>
      <c r="M69" s="6">
        <f t="shared" ref="M69:N69" si="36">M70+M73</f>
        <v>583.20000000000005</v>
      </c>
      <c r="N69" s="6">
        <f t="shared" si="36"/>
        <v>601.20000000000005</v>
      </c>
      <c r="O69" s="2"/>
    </row>
    <row r="70" spans="1:15" ht="38.25" outlineLevel="3" x14ac:dyDescent="0.25">
      <c r="A70" s="25">
        <v>60</v>
      </c>
      <c r="B70" s="7" t="s">
        <v>66</v>
      </c>
      <c r="C70" s="4" t="s">
        <v>65</v>
      </c>
      <c r="D70" s="4" t="s">
        <v>67</v>
      </c>
      <c r="E70" s="4"/>
      <c r="F70" s="4"/>
      <c r="G70" s="4"/>
      <c r="H70" s="4"/>
      <c r="I70" s="4"/>
      <c r="J70" s="4"/>
      <c r="K70" s="4"/>
      <c r="L70" s="6">
        <f>L71</f>
        <v>10</v>
      </c>
      <c r="M70" s="6">
        <f t="shared" ref="M70:N70" si="37">M71</f>
        <v>10</v>
      </c>
      <c r="N70" s="6">
        <f t="shared" si="37"/>
        <v>10</v>
      </c>
      <c r="O70" s="2"/>
    </row>
    <row r="71" spans="1:15" ht="76.5" outlineLevel="4" x14ac:dyDescent="0.25">
      <c r="A71" s="25">
        <v>61</v>
      </c>
      <c r="B71" s="7" t="s">
        <v>68</v>
      </c>
      <c r="C71" s="4" t="s">
        <v>65</v>
      </c>
      <c r="D71" s="4" t="s">
        <v>69</v>
      </c>
      <c r="E71" s="4"/>
      <c r="F71" s="4"/>
      <c r="G71" s="4"/>
      <c r="H71" s="4"/>
      <c r="I71" s="4"/>
      <c r="J71" s="4"/>
      <c r="K71" s="4"/>
      <c r="L71" s="6">
        <f>L72</f>
        <v>10</v>
      </c>
      <c r="M71" s="6">
        <f t="shared" ref="M71:N71" si="38">M72</f>
        <v>10</v>
      </c>
      <c r="N71" s="6">
        <f t="shared" si="38"/>
        <v>10</v>
      </c>
      <c r="O71" s="2"/>
    </row>
    <row r="72" spans="1:15" ht="38.25" outlineLevel="5" x14ac:dyDescent="0.25">
      <c r="A72" s="25">
        <v>62</v>
      </c>
      <c r="B72" s="7" t="s">
        <v>21</v>
      </c>
      <c r="C72" s="4" t="s">
        <v>65</v>
      </c>
      <c r="D72" s="4" t="s">
        <v>69</v>
      </c>
      <c r="E72" s="4" t="s">
        <v>22</v>
      </c>
      <c r="F72" s="4"/>
      <c r="G72" s="4"/>
      <c r="H72" s="4"/>
      <c r="I72" s="4"/>
      <c r="J72" s="4"/>
      <c r="K72" s="4"/>
      <c r="L72" s="6">
        <v>10</v>
      </c>
      <c r="M72" s="6">
        <v>10</v>
      </c>
      <c r="N72" s="6">
        <v>10</v>
      </c>
      <c r="O72" s="2"/>
    </row>
    <row r="73" spans="1:15" ht="63.75" outlineLevel="3" x14ac:dyDescent="0.25">
      <c r="A73" s="25">
        <v>63</v>
      </c>
      <c r="B73" s="7" t="s">
        <v>7</v>
      </c>
      <c r="C73" s="4" t="s">
        <v>65</v>
      </c>
      <c r="D73" s="4" t="s">
        <v>8</v>
      </c>
      <c r="E73" s="4"/>
      <c r="F73" s="4"/>
      <c r="G73" s="4"/>
      <c r="H73" s="4"/>
      <c r="I73" s="4"/>
      <c r="J73" s="4"/>
      <c r="K73" s="4"/>
      <c r="L73" s="6">
        <f>L74+L76+L78+L80</f>
        <v>556.20000000000005</v>
      </c>
      <c r="M73" s="6">
        <f t="shared" ref="M73:N73" si="39">M74+M76+M78+M80</f>
        <v>573.20000000000005</v>
      </c>
      <c r="N73" s="6">
        <f t="shared" si="39"/>
        <v>591.20000000000005</v>
      </c>
      <c r="O73" s="2"/>
    </row>
    <row r="74" spans="1:15" ht="89.25" outlineLevel="4" x14ac:dyDescent="0.25">
      <c r="A74" s="25">
        <v>64</v>
      </c>
      <c r="B74" s="7" t="s">
        <v>70</v>
      </c>
      <c r="C74" s="4" t="s">
        <v>65</v>
      </c>
      <c r="D74" s="4" t="s">
        <v>71</v>
      </c>
      <c r="E74" s="4"/>
      <c r="F74" s="4"/>
      <c r="G74" s="4"/>
      <c r="H74" s="4"/>
      <c r="I74" s="4"/>
      <c r="J74" s="4"/>
      <c r="K74" s="4"/>
      <c r="L74" s="6">
        <f>L75</f>
        <v>0.2</v>
      </c>
      <c r="M74" s="6">
        <f t="shared" ref="M74:N74" si="40">M75</f>
        <v>0.2</v>
      </c>
      <c r="N74" s="6">
        <f t="shared" si="40"/>
        <v>0.2</v>
      </c>
      <c r="O74" s="2"/>
    </row>
    <row r="75" spans="1:15" ht="38.25" outlineLevel="5" x14ac:dyDescent="0.25">
      <c r="A75" s="25">
        <v>65</v>
      </c>
      <c r="B75" s="7" t="s">
        <v>21</v>
      </c>
      <c r="C75" s="4" t="s">
        <v>65</v>
      </c>
      <c r="D75" s="4" t="s">
        <v>71</v>
      </c>
      <c r="E75" s="4" t="s">
        <v>22</v>
      </c>
      <c r="F75" s="4"/>
      <c r="G75" s="4"/>
      <c r="H75" s="4"/>
      <c r="I75" s="4"/>
      <c r="J75" s="4"/>
      <c r="K75" s="4"/>
      <c r="L75" s="6">
        <v>0.2</v>
      </c>
      <c r="M75" s="6">
        <v>0.2</v>
      </c>
      <c r="N75" s="6">
        <v>0.2</v>
      </c>
      <c r="O75" s="2"/>
    </row>
    <row r="76" spans="1:15" ht="38.25" outlineLevel="4" x14ac:dyDescent="0.25">
      <c r="A76" s="25">
        <v>66</v>
      </c>
      <c r="B76" s="7" t="s">
        <v>72</v>
      </c>
      <c r="C76" s="4" t="s">
        <v>65</v>
      </c>
      <c r="D76" s="4" t="s">
        <v>73</v>
      </c>
      <c r="E76" s="4"/>
      <c r="F76" s="4"/>
      <c r="G76" s="4"/>
      <c r="H76" s="4"/>
      <c r="I76" s="4"/>
      <c r="J76" s="4"/>
      <c r="K76" s="4"/>
      <c r="L76" s="6">
        <f>L77</f>
        <v>130.80000000000001</v>
      </c>
      <c r="M76" s="6">
        <f t="shared" ref="M76:N76" si="41">M77</f>
        <v>130.80000000000001</v>
      </c>
      <c r="N76" s="6">
        <f t="shared" si="41"/>
        <v>130.80000000000001</v>
      </c>
      <c r="O76" s="2"/>
    </row>
    <row r="77" spans="1:15" ht="38.25" outlineLevel="5" x14ac:dyDescent="0.25">
      <c r="A77" s="25">
        <v>67</v>
      </c>
      <c r="B77" s="7" t="s">
        <v>21</v>
      </c>
      <c r="C77" s="4" t="s">
        <v>65</v>
      </c>
      <c r="D77" s="4" t="s">
        <v>73</v>
      </c>
      <c r="E77" s="4" t="s">
        <v>22</v>
      </c>
      <c r="F77" s="4"/>
      <c r="G77" s="4"/>
      <c r="H77" s="4"/>
      <c r="I77" s="4"/>
      <c r="J77" s="4"/>
      <c r="K77" s="4"/>
      <c r="L77" s="6">
        <v>130.80000000000001</v>
      </c>
      <c r="M77" s="6">
        <v>130.80000000000001</v>
      </c>
      <c r="N77" s="6">
        <v>130.80000000000001</v>
      </c>
      <c r="O77" s="2"/>
    </row>
    <row r="78" spans="1:15" ht="140.25" outlineLevel="4" x14ac:dyDescent="0.25">
      <c r="A78" s="25">
        <v>68</v>
      </c>
      <c r="B78" s="7" t="s">
        <v>74</v>
      </c>
      <c r="C78" s="4" t="s">
        <v>65</v>
      </c>
      <c r="D78" s="4" t="s">
        <v>75</v>
      </c>
      <c r="E78" s="4"/>
      <c r="F78" s="4"/>
      <c r="G78" s="4"/>
      <c r="H78" s="4"/>
      <c r="I78" s="4"/>
      <c r="J78" s="4"/>
      <c r="K78" s="4"/>
      <c r="L78" s="6">
        <f>L79</f>
        <v>0.2</v>
      </c>
      <c r="M78" s="6">
        <f t="shared" ref="M78:N78" si="42">M79</f>
        <v>0.2</v>
      </c>
      <c r="N78" s="6">
        <f t="shared" si="42"/>
        <v>0.2</v>
      </c>
      <c r="O78" s="2"/>
    </row>
    <row r="79" spans="1:15" ht="38.25" outlineLevel="5" x14ac:dyDescent="0.25">
      <c r="A79" s="25">
        <v>69</v>
      </c>
      <c r="B79" s="7" t="s">
        <v>21</v>
      </c>
      <c r="C79" s="4" t="s">
        <v>65</v>
      </c>
      <c r="D79" s="4" t="s">
        <v>75</v>
      </c>
      <c r="E79" s="4" t="s">
        <v>22</v>
      </c>
      <c r="F79" s="4"/>
      <c r="G79" s="4"/>
      <c r="H79" s="4"/>
      <c r="I79" s="4"/>
      <c r="J79" s="4"/>
      <c r="K79" s="4"/>
      <c r="L79" s="6">
        <v>0.2</v>
      </c>
      <c r="M79" s="6">
        <v>0.2</v>
      </c>
      <c r="N79" s="6">
        <v>0.2</v>
      </c>
      <c r="O79" s="2"/>
    </row>
    <row r="80" spans="1:15" ht="89.25" outlineLevel="4" x14ac:dyDescent="0.25">
      <c r="A80" s="25">
        <v>70</v>
      </c>
      <c r="B80" s="7" t="s">
        <v>76</v>
      </c>
      <c r="C80" s="4" t="s">
        <v>65</v>
      </c>
      <c r="D80" s="4" t="s">
        <v>77</v>
      </c>
      <c r="E80" s="4"/>
      <c r="F80" s="4"/>
      <c r="G80" s="4"/>
      <c r="H80" s="4"/>
      <c r="I80" s="4"/>
      <c r="J80" s="4"/>
      <c r="K80" s="4"/>
      <c r="L80" s="6">
        <f>L81</f>
        <v>425</v>
      </c>
      <c r="M80" s="6">
        <f t="shared" ref="M80:N80" si="43">M81</f>
        <v>442</v>
      </c>
      <c r="N80" s="6">
        <f t="shared" si="43"/>
        <v>460</v>
      </c>
      <c r="O80" s="2"/>
    </row>
    <row r="81" spans="1:15" ht="38.25" outlineLevel="5" x14ac:dyDescent="0.25">
      <c r="A81" s="25">
        <v>71</v>
      </c>
      <c r="B81" s="7" t="s">
        <v>21</v>
      </c>
      <c r="C81" s="4" t="s">
        <v>65</v>
      </c>
      <c r="D81" s="4" t="s">
        <v>77</v>
      </c>
      <c r="E81" s="4" t="s">
        <v>22</v>
      </c>
      <c r="F81" s="4"/>
      <c r="G81" s="4"/>
      <c r="H81" s="4"/>
      <c r="I81" s="4"/>
      <c r="J81" s="4"/>
      <c r="K81" s="4"/>
      <c r="L81" s="6">
        <v>425</v>
      </c>
      <c r="M81" s="6">
        <v>442</v>
      </c>
      <c r="N81" s="6">
        <v>460</v>
      </c>
      <c r="O81" s="2"/>
    </row>
    <row r="82" spans="1:15" ht="76.5" outlineLevel="2" x14ac:dyDescent="0.25">
      <c r="A82" s="25">
        <v>72</v>
      </c>
      <c r="B82" s="7" t="s">
        <v>78</v>
      </c>
      <c r="C82" s="4" t="s">
        <v>65</v>
      </c>
      <c r="D82" s="4" t="s">
        <v>79</v>
      </c>
      <c r="E82" s="4"/>
      <c r="F82" s="4"/>
      <c r="G82" s="4"/>
      <c r="H82" s="4"/>
      <c r="I82" s="4"/>
      <c r="J82" s="4"/>
      <c r="K82" s="4"/>
      <c r="L82" s="6">
        <f>L83</f>
        <v>4077</v>
      </c>
      <c r="M82" s="6">
        <f t="shared" ref="M82:N82" si="44">M83</f>
        <v>2000</v>
      </c>
      <c r="N82" s="6">
        <f t="shared" si="44"/>
        <v>2000</v>
      </c>
      <c r="O82" s="2"/>
    </row>
    <row r="83" spans="1:15" ht="102" outlineLevel="3" x14ac:dyDescent="0.25">
      <c r="A83" s="25">
        <v>73</v>
      </c>
      <c r="B83" s="7" t="s">
        <v>80</v>
      </c>
      <c r="C83" s="4" t="s">
        <v>65</v>
      </c>
      <c r="D83" s="4" t="s">
        <v>81</v>
      </c>
      <c r="E83" s="4"/>
      <c r="F83" s="4"/>
      <c r="G83" s="4"/>
      <c r="H83" s="4"/>
      <c r="I83" s="4"/>
      <c r="J83" s="4"/>
      <c r="K83" s="4"/>
      <c r="L83" s="6">
        <f>L84+L86+L88+L90+L92</f>
        <v>4077</v>
      </c>
      <c r="M83" s="6">
        <f t="shared" ref="M83:N83" si="45">M84+M86+M88+M90+M92</f>
        <v>2000</v>
      </c>
      <c r="N83" s="6">
        <f t="shared" si="45"/>
        <v>2000</v>
      </c>
      <c r="O83" s="2"/>
    </row>
    <row r="84" spans="1:15" ht="25.5" outlineLevel="4" x14ac:dyDescent="0.25">
      <c r="A84" s="25">
        <v>74</v>
      </c>
      <c r="B84" s="7" t="s">
        <v>82</v>
      </c>
      <c r="C84" s="4" t="s">
        <v>65</v>
      </c>
      <c r="D84" s="4" t="s">
        <v>83</v>
      </c>
      <c r="E84" s="4"/>
      <c r="F84" s="4"/>
      <c r="G84" s="4"/>
      <c r="H84" s="4"/>
      <c r="I84" s="4"/>
      <c r="J84" s="4"/>
      <c r="K84" s="4"/>
      <c r="L84" s="6">
        <f>L85</f>
        <v>0</v>
      </c>
      <c r="M84" s="6">
        <f t="shared" ref="M84:N84" si="46">M85</f>
        <v>0</v>
      </c>
      <c r="N84" s="6">
        <f t="shared" si="46"/>
        <v>0</v>
      </c>
      <c r="O84" s="2"/>
    </row>
    <row r="85" spans="1:15" outlineLevel="5" x14ac:dyDescent="0.25">
      <c r="A85" s="25">
        <v>75</v>
      </c>
      <c r="B85" s="7" t="s">
        <v>84</v>
      </c>
      <c r="C85" s="4" t="s">
        <v>65</v>
      </c>
      <c r="D85" s="4" t="s">
        <v>83</v>
      </c>
      <c r="E85" s="4" t="s">
        <v>85</v>
      </c>
      <c r="F85" s="4"/>
      <c r="G85" s="4"/>
      <c r="H85" s="4"/>
      <c r="I85" s="4"/>
      <c r="J85" s="4"/>
      <c r="K85" s="4"/>
      <c r="L85" s="6">
        <f>41301.84-41301.84</f>
        <v>0</v>
      </c>
      <c r="M85" s="6">
        <v>0</v>
      </c>
      <c r="N85" s="6">
        <v>0</v>
      </c>
      <c r="O85" s="2"/>
    </row>
    <row r="86" spans="1:15" ht="63.75" outlineLevel="4" x14ac:dyDescent="0.25">
      <c r="A86" s="25">
        <v>76</v>
      </c>
      <c r="B86" s="7" t="s">
        <v>86</v>
      </c>
      <c r="C86" s="4" t="s">
        <v>65</v>
      </c>
      <c r="D86" s="4" t="s">
        <v>87</v>
      </c>
      <c r="E86" s="4"/>
      <c r="F86" s="4"/>
      <c r="G86" s="4"/>
      <c r="H86" s="4"/>
      <c r="I86" s="4"/>
      <c r="J86" s="4"/>
      <c r="K86" s="4"/>
      <c r="L86" s="6">
        <f>L87</f>
        <v>1817</v>
      </c>
      <c r="M86" s="6">
        <f t="shared" ref="M86:N86" si="47">M87</f>
        <v>500</v>
      </c>
      <c r="N86" s="6">
        <f t="shared" si="47"/>
        <v>500</v>
      </c>
      <c r="O86" s="2"/>
    </row>
    <row r="87" spans="1:15" ht="38.25" outlineLevel="5" x14ac:dyDescent="0.25">
      <c r="A87" s="25">
        <v>77</v>
      </c>
      <c r="B87" s="7" t="s">
        <v>21</v>
      </c>
      <c r="C87" s="4" t="s">
        <v>65</v>
      </c>
      <c r="D87" s="4" t="s">
        <v>87</v>
      </c>
      <c r="E87" s="4" t="s">
        <v>22</v>
      </c>
      <c r="F87" s="4"/>
      <c r="G87" s="4"/>
      <c r="H87" s="4"/>
      <c r="I87" s="4"/>
      <c r="J87" s="4"/>
      <c r="K87" s="4"/>
      <c r="L87" s="6">
        <v>1817</v>
      </c>
      <c r="M87" s="6">
        <v>500</v>
      </c>
      <c r="N87" s="6">
        <v>500</v>
      </c>
      <c r="O87" s="2"/>
    </row>
    <row r="88" spans="1:15" ht="89.25" outlineLevel="4" x14ac:dyDescent="0.25">
      <c r="A88" s="25">
        <v>78</v>
      </c>
      <c r="B88" s="7" t="s">
        <v>723</v>
      </c>
      <c r="C88" s="4" t="s">
        <v>65</v>
      </c>
      <c r="D88" s="4" t="s">
        <v>88</v>
      </c>
      <c r="E88" s="4"/>
      <c r="F88" s="4"/>
      <c r="G88" s="4"/>
      <c r="H88" s="4"/>
      <c r="I88" s="4"/>
      <c r="J88" s="4"/>
      <c r="K88" s="4"/>
      <c r="L88" s="6">
        <f>L89</f>
        <v>2250</v>
      </c>
      <c r="M88" s="6">
        <f t="shared" ref="M88:N88" si="48">M89</f>
        <v>1000</v>
      </c>
      <c r="N88" s="6">
        <f t="shared" si="48"/>
        <v>1000</v>
      </c>
      <c r="O88" s="2"/>
    </row>
    <row r="89" spans="1:15" ht="38.25" outlineLevel="5" x14ac:dyDescent="0.25">
      <c r="A89" s="25">
        <v>79</v>
      </c>
      <c r="B89" s="7" t="s">
        <v>21</v>
      </c>
      <c r="C89" s="4" t="s">
        <v>65</v>
      </c>
      <c r="D89" s="4" t="s">
        <v>88</v>
      </c>
      <c r="E89" s="4" t="s">
        <v>22</v>
      </c>
      <c r="F89" s="4"/>
      <c r="G89" s="4"/>
      <c r="H89" s="4"/>
      <c r="I89" s="4"/>
      <c r="J89" s="4"/>
      <c r="K89" s="4"/>
      <c r="L89" s="6">
        <f>1000+1250</f>
        <v>2250</v>
      </c>
      <c r="M89" s="6">
        <v>1000</v>
      </c>
      <c r="N89" s="6">
        <v>1000</v>
      </c>
      <c r="O89" s="2"/>
    </row>
    <row r="90" spans="1:15" ht="51" outlineLevel="4" x14ac:dyDescent="0.25">
      <c r="A90" s="25">
        <v>80</v>
      </c>
      <c r="B90" s="7" t="s">
        <v>89</v>
      </c>
      <c r="C90" s="4" t="s">
        <v>65</v>
      </c>
      <c r="D90" s="4" t="s">
        <v>90</v>
      </c>
      <c r="E90" s="4"/>
      <c r="F90" s="4"/>
      <c r="G90" s="4"/>
      <c r="H90" s="4"/>
      <c r="I90" s="4"/>
      <c r="J90" s="4"/>
      <c r="K90" s="4"/>
      <c r="L90" s="6">
        <f>L91</f>
        <v>0</v>
      </c>
      <c r="M90" s="6">
        <f t="shared" ref="M90:N90" si="49">M91</f>
        <v>500</v>
      </c>
      <c r="N90" s="6">
        <f t="shared" si="49"/>
        <v>500</v>
      </c>
      <c r="O90" s="2"/>
    </row>
    <row r="91" spans="1:15" ht="38.25" outlineLevel="5" x14ac:dyDescent="0.25">
      <c r="A91" s="25">
        <v>81</v>
      </c>
      <c r="B91" s="7" t="s">
        <v>21</v>
      </c>
      <c r="C91" s="4" t="s">
        <v>65</v>
      </c>
      <c r="D91" s="4" t="s">
        <v>90</v>
      </c>
      <c r="E91" s="4" t="s">
        <v>22</v>
      </c>
      <c r="F91" s="4"/>
      <c r="G91" s="4"/>
      <c r="H91" s="4"/>
      <c r="I91" s="4"/>
      <c r="J91" s="4"/>
      <c r="K91" s="4"/>
      <c r="L91" s="6">
        <v>0</v>
      </c>
      <c r="M91" s="6">
        <v>500</v>
      </c>
      <c r="N91" s="6">
        <v>500</v>
      </c>
      <c r="O91" s="2"/>
    </row>
    <row r="92" spans="1:15" ht="63.75" outlineLevel="4" x14ac:dyDescent="0.25">
      <c r="A92" s="25">
        <v>82</v>
      </c>
      <c r="B92" s="7" t="s">
        <v>91</v>
      </c>
      <c r="C92" s="4" t="s">
        <v>65</v>
      </c>
      <c r="D92" s="4" t="s">
        <v>92</v>
      </c>
      <c r="E92" s="4"/>
      <c r="F92" s="4"/>
      <c r="G92" s="4"/>
      <c r="H92" s="4"/>
      <c r="I92" s="4"/>
      <c r="J92" s="4"/>
      <c r="K92" s="4"/>
      <c r="L92" s="6">
        <f>L93</f>
        <v>10</v>
      </c>
      <c r="M92" s="6">
        <f t="shared" ref="M92:N92" si="50">M93</f>
        <v>0</v>
      </c>
      <c r="N92" s="6">
        <f t="shared" si="50"/>
        <v>0</v>
      </c>
      <c r="O92" s="2"/>
    </row>
    <row r="93" spans="1:15" ht="38.25" outlineLevel="5" x14ac:dyDescent="0.25">
      <c r="A93" s="25">
        <v>83</v>
      </c>
      <c r="B93" s="7" t="s">
        <v>21</v>
      </c>
      <c r="C93" s="4" t="s">
        <v>65</v>
      </c>
      <c r="D93" s="4" t="s">
        <v>92</v>
      </c>
      <c r="E93" s="4" t="s">
        <v>22</v>
      </c>
      <c r="F93" s="4"/>
      <c r="G93" s="4"/>
      <c r="H93" s="4"/>
      <c r="I93" s="4"/>
      <c r="J93" s="4"/>
      <c r="K93" s="4"/>
      <c r="L93" s="6">
        <v>10</v>
      </c>
      <c r="M93" s="6">
        <v>0</v>
      </c>
      <c r="N93" s="6">
        <v>0</v>
      </c>
      <c r="O93" s="2"/>
    </row>
    <row r="94" spans="1:15" outlineLevel="2" x14ac:dyDescent="0.25">
      <c r="A94" s="25">
        <v>84</v>
      </c>
      <c r="B94" s="7" t="s">
        <v>15</v>
      </c>
      <c r="C94" s="4" t="s">
        <v>65</v>
      </c>
      <c r="D94" s="4" t="s">
        <v>16</v>
      </c>
      <c r="E94" s="4"/>
      <c r="F94" s="4"/>
      <c r="G94" s="4"/>
      <c r="H94" s="4"/>
      <c r="I94" s="4"/>
      <c r="J94" s="4"/>
      <c r="K94" s="4"/>
      <c r="L94" s="6">
        <f>L95</f>
        <v>1500</v>
      </c>
      <c r="M94" s="6">
        <f t="shared" ref="M94:N94" si="51">M95</f>
        <v>0</v>
      </c>
      <c r="N94" s="6">
        <f t="shared" si="51"/>
        <v>0</v>
      </c>
      <c r="O94" s="2"/>
    </row>
    <row r="95" spans="1:15" ht="102" outlineLevel="4" x14ac:dyDescent="0.25">
      <c r="A95" s="25">
        <v>85</v>
      </c>
      <c r="B95" s="7" t="s">
        <v>93</v>
      </c>
      <c r="C95" s="4" t="s">
        <v>65</v>
      </c>
      <c r="D95" s="4" t="s">
        <v>94</v>
      </c>
      <c r="E95" s="4"/>
      <c r="F95" s="4"/>
      <c r="G95" s="4"/>
      <c r="H95" s="4"/>
      <c r="I95" s="4"/>
      <c r="J95" s="4"/>
      <c r="K95" s="4"/>
      <c r="L95" s="6">
        <f>L96</f>
        <v>1500</v>
      </c>
      <c r="M95" s="6">
        <f t="shared" ref="M95:N95" si="52">M96</f>
        <v>0</v>
      </c>
      <c r="N95" s="6">
        <f t="shared" si="52"/>
        <v>0</v>
      </c>
      <c r="O95" s="2"/>
    </row>
    <row r="96" spans="1:15" outlineLevel="5" x14ac:dyDescent="0.25">
      <c r="A96" s="25">
        <v>86</v>
      </c>
      <c r="B96" s="7" t="s">
        <v>95</v>
      </c>
      <c r="C96" s="4" t="s">
        <v>65</v>
      </c>
      <c r="D96" s="4" t="s">
        <v>94</v>
      </c>
      <c r="E96" s="4" t="s">
        <v>96</v>
      </c>
      <c r="F96" s="4"/>
      <c r="G96" s="4"/>
      <c r="H96" s="4"/>
      <c r="I96" s="4"/>
      <c r="J96" s="4"/>
      <c r="K96" s="4"/>
      <c r="L96" s="6">
        <f>2750-1250</f>
        <v>1500</v>
      </c>
      <c r="M96" s="6">
        <v>0</v>
      </c>
      <c r="N96" s="6">
        <v>0</v>
      </c>
      <c r="O96" s="2"/>
    </row>
    <row r="97" spans="1:15" s="19" customFormat="1" ht="25.5" x14ac:dyDescent="0.25">
      <c r="A97" s="24">
        <v>87</v>
      </c>
      <c r="B97" s="15" t="s">
        <v>97</v>
      </c>
      <c r="C97" s="16" t="s">
        <v>98</v>
      </c>
      <c r="D97" s="16"/>
      <c r="E97" s="16"/>
      <c r="F97" s="4"/>
      <c r="G97" s="4"/>
      <c r="H97" s="4"/>
      <c r="I97" s="4"/>
      <c r="J97" s="4"/>
      <c r="K97" s="4"/>
      <c r="L97" s="17">
        <f>L98+L107+L134</f>
        <v>27713.94</v>
      </c>
      <c r="M97" s="17">
        <f t="shared" ref="M97:N97" si="53">M98+M107+M134</f>
        <v>22960.34</v>
      </c>
      <c r="N97" s="17">
        <f t="shared" si="53"/>
        <v>23602.38</v>
      </c>
      <c r="O97" s="18"/>
    </row>
    <row r="98" spans="1:15" s="19" customFormat="1" outlineLevel="1" x14ac:dyDescent="0.25">
      <c r="A98" s="24">
        <v>88</v>
      </c>
      <c r="B98" s="15" t="s">
        <v>99</v>
      </c>
      <c r="C98" s="16" t="s">
        <v>100</v>
      </c>
      <c r="D98" s="16"/>
      <c r="E98" s="16"/>
      <c r="F98" s="4"/>
      <c r="G98" s="4"/>
      <c r="H98" s="4"/>
      <c r="I98" s="4"/>
      <c r="J98" s="4"/>
      <c r="K98" s="4"/>
      <c r="L98" s="17">
        <f>L99</f>
        <v>720</v>
      </c>
      <c r="M98" s="17">
        <f t="shared" ref="M98:N98" si="54">M99</f>
        <v>320</v>
      </c>
      <c r="N98" s="17">
        <f t="shared" si="54"/>
        <v>520</v>
      </c>
      <c r="O98" s="18"/>
    </row>
    <row r="99" spans="1:15" ht="51" outlineLevel="2" x14ac:dyDescent="0.25">
      <c r="A99" s="25">
        <v>89</v>
      </c>
      <c r="B99" s="7" t="s">
        <v>101</v>
      </c>
      <c r="C99" s="4" t="s">
        <v>100</v>
      </c>
      <c r="D99" s="4" t="s">
        <v>102</v>
      </c>
      <c r="E99" s="4"/>
      <c r="F99" s="4"/>
      <c r="G99" s="4"/>
      <c r="H99" s="4"/>
      <c r="I99" s="4"/>
      <c r="J99" s="4"/>
      <c r="K99" s="4"/>
      <c r="L99" s="6">
        <f>L100</f>
        <v>720</v>
      </c>
      <c r="M99" s="6">
        <f t="shared" ref="M99:N99" si="55">M100</f>
        <v>320</v>
      </c>
      <c r="N99" s="6">
        <f t="shared" si="55"/>
        <v>520</v>
      </c>
      <c r="O99" s="2"/>
    </row>
    <row r="100" spans="1:15" ht="38.25" outlineLevel="3" x14ac:dyDescent="0.25">
      <c r="A100" s="25">
        <v>90</v>
      </c>
      <c r="B100" s="7" t="s">
        <v>103</v>
      </c>
      <c r="C100" s="4" t="s">
        <v>100</v>
      </c>
      <c r="D100" s="4" t="s">
        <v>104</v>
      </c>
      <c r="E100" s="4"/>
      <c r="F100" s="4"/>
      <c r="G100" s="4"/>
      <c r="H100" s="4"/>
      <c r="I100" s="4"/>
      <c r="J100" s="4"/>
      <c r="K100" s="4"/>
      <c r="L100" s="6">
        <f>L101+L103+L105</f>
        <v>720</v>
      </c>
      <c r="M100" s="6">
        <f t="shared" ref="M100:N100" si="56">M101+M103+M105</f>
        <v>320</v>
      </c>
      <c r="N100" s="6">
        <f t="shared" si="56"/>
        <v>520</v>
      </c>
      <c r="O100" s="2"/>
    </row>
    <row r="101" spans="1:15" ht="38.25" outlineLevel="4" x14ac:dyDescent="0.25">
      <c r="A101" s="25">
        <v>91</v>
      </c>
      <c r="B101" s="7" t="s">
        <v>105</v>
      </c>
      <c r="C101" s="4" t="s">
        <v>100</v>
      </c>
      <c r="D101" s="4" t="s">
        <v>106</v>
      </c>
      <c r="E101" s="4"/>
      <c r="F101" s="4"/>
      <c r="G101" s="4"/>
      <c r="H101" s="4"/>
      <c r="I101" s="4"/>
      <c r="J101" s="4"/>
      <c r="K101" s="4"/>
      <c r="L101" s="6">
        <f>L102</f>
        <v>100</v>
      </c>
      <c r="M101" s="6">
        <f t="shared" ref="M101:N101" si="57">M102</f>
        <v>100</v>
      </c>
      <c r="N101" s="6">
        <f t="shared" si="57"/>
        <v>100</v>
      </c>
      <c r="O101" s="2"/>
    </row>
    <row r="102" spans="1:15" ht="38.25" outlineLevel="5" x14ac:dyDescent="0.25">
      <c r="A102" s="25">
        <v>92</v>
      </c>
      <c r="B102" s="7" t="s">
        <v>21</v>
      </c>
      <c r="C102" s="4" t="s">
        <v>100</v>
      </c>
      <c r="D102" s="4" t="s">
        <v>106</v>
      </c>
      <c r="E102" s="4" t="s">
        <v>22</v>
      </c>
      <c r="F102" s="4"/>
      <c r="G102" s="4"/>
      <c r="H102" s="4"/>
      <c r="I102" s="4"/>
      <c r="J102" s="4"/>
      <c r="K102" s="4"/>
      <c r="L102" s="6">
        <v>100</v>
      </c>
      <c r="M102" s="6">
        <v>100</v>
      </c>
      <c r="N102" s="6">
        <v>100</v>
      </c>
      <c r="O102" s="2"/>
    </row>
    <row r="103" spans="1:15" ht="38.25" outlineLevel="4" x14ac:dyDescent="0.25">
      <c r="A103" s="25">
        <v>93</v>
      </c>
      <c r="B103" s="7" t="s">
        <v>107</v>
      </c>
      <c r="C103" s="4" t="s">
        <v>100</v>
      </c>
      <c r="D103" s="4" t="s">
        <v>108</v>
      </c>
      <c r="E103" s="4"/>
      <c r="F103" s="4"/>
      <c r="G103" s="4"/>
      <c r="H103" s="4"/>
      <c r="I103" s="4"/>
      <c r="J103" s="4"/>
      <c r="K103" s="4"/>
      <c r="L103" s="6">
        <f>L104</f>
        <v>20</v>
      </c>
      <c r="M103" s="6">
        <f t="shared" ref="M103:N103" si="58">M104</f>
        <v>20</v>
      </c>
      <c r="N103" s="6">
        <f t="shared" si="58"/>
        <v>20</v>
      </c>
      <c r="O103" s="2"/>
    </row>
    <row r="104" spans="1:15" ht="38.25" outlineLevel="5" x14ac:dyDescent="0.25">
      <c r="A104" s="25">
        <v>94</v>
      </c>
      <c r="B104" s="7" t="s">
        <v>21</v>
      </c>
      <c r="C104" s="4" t="s">
        <v>100</v>
      </c>
      <c r="D104" s="4" t="s">
        <v>108</v>
      </c>
      <c r="E104" s="4" t="s">
        <v>22</v>
      </c>
      <c r="F104" s="4"/>
      <c r="G104" s="4"/>
      <c r="H104" s="4"/>
      <c r="I104" s="4"/>
      <c r="J104" s="4"/>
      <c r="K104" s="4"/>
      <c r="L104" s="6">
        <v>20</v>
      </c>
      <c r="M104" s="6">
        <v>20</v>
      </c>
      <c r="N104" s="6">
        <v>20</v>
      </c>
      <c r="O104" s="2"/>
    </row>
    <row r="105" spans="1:15" ht="38.25" outlineLevel="4" x14ac:dyDescent="0.25">
      <c r="A105" s="25">
        <v>95</v>
      </c>
      <c r="B105" s="7" t="s">
        <v>109</v>
      </c>
      <c r="C105" s="4" t="s">
        <v>100</v>
      </c>
      <c r="D105" s="4" t="s">
        <v>110</v>
      </c>
      <c r="E105" s="4"/>
      <c r="F105" s="4"/>
      <c r="G105" s="4"/>
      <c r="H105" s="4"/>
      <c r="I105" s="4"/>
      <c r="J105" s="4"/>
      <c r="K105" s="4"/>
      <c r="L105" s="6">
        <f>L106</f>
        <v>600</v>
      </c>
      <c r="M105" s="6">
        <f t="shared" ref="M105:N105" si="59">M106</f>
        <v>200</v>
      </c>
      <c r="N105" s="6">
        <f t="shared" si="59"/>
        <v>400</v>
      </c>
      <c r="O105" s="2"/>
    </row>
    <row r="106" spans="1:15" ht="38.25" outlineLevel="5" x14ac:dyDescent="0.25">
      <c r="A106" s="25">
        <v>96</v>
      </c>
      <c r="B106" s="7" t="s">
        <v>21</v>
      </c>
      <c r="C106" s="4" t="s">
        <v>100</v>
      </c>
      <c r="D106" s="4" t="s">
        <v>110</v>
      </c>
      <c r="E106" s="4" t="s">
        <v>22</v>
      </c>
      <c r="F106" s="4"/>
      <c r="G106" s="4"/>
      <c r="H106" s="4"/>
      <c r="I106" s="4"/>
      <c r="J106" s="4"/>
      <c r="K106" s="4"/>
      <c r="L106" s="6">
        <v>600</v>
      </c>
      <c r="M106" s="6">
        <v>200</v>
      </c>
      <c r="N106" s="6">
        <v>400</v>
      </c>
      <c r="O106" s="2"/>
    </row>
    <row r="107" spans="1:15" s="19" customFormat="1" ht="51" outlineLevel="1" x14ac:dyDescent="0.25">
      <c r="A107" s="24">
        <v>97</v>
      </c>
      <c r="B107" s="15" t="s">
        <v>111</v>
      </c>
      <c r="C107" s="16" t="s">
        <v>112</v>
      </c>
      <c r="D107" s="16"/>
      <c r="E107" s="16"/>
      <c r="F107" s="4"/>
      <c r="G107" s="4"/>
      <c r="H107" s="4"/>
      <c r="I107" s="4"/>
      <c r="J107" s="4"/>
      <c r="K107" s="4"/>
      <c r="L107" s="17">
        <f>L108</f>
        <v>24425.739999999998</v>
      </c>
      <c r="M107" s="17">
        <f t="shared" ref="M107:N107" si="60">M108</f>
        <v>19798.14</v>
      </c>
      <c r="N107" s="17">
        <f t="shared" si="60"/>
        <v>20227.900000000001</v>
      </c>
      <c r="O107" s="18"/>
    </row>
    <row r="108" spans="1:15" ht="51" outlineLevel="2" x14ac:dyDescent="0.25">
      <c r="A108" s="25">
        <v>98</v>
      </c>
      <c r="B108" s="7" t="s">
        <v>101</v>
      </c>
      <c r="C108" s="4" t="s">
        <v>112</v>
      </c>
      <c r="D108" s="4" t="s">
        <v>102</v>
      </c>
      <c r="E108" s="4"/>
      <c r="F108" s="4"/>
      <c r="G108" s="4"/>
      <c r="H108" s="4"/>
      <c r="I108" s="4"/>
      <c r="J108" s="4"/>
      <c r="K108" s="4"/>
      <c r="L108" s="6">
        <f>L109+L118</f>
        <v>24425.739999999998</v>
      </c>
      <c r="M108" s="6">
        <f t="shared" ref="M108:N108" si="61">M109+M118</f>
        <v>19798.14</v>
      </c>
      <c r="N108" s="6">
        <f t="shared" si="61"/>
        <v>20227.900000000001</v>
      </c>
      <c r="O108" s="2"/>
    </row>
    <row r="109" spans="1:15" ht="38.25" outlineLevel="3" x14ac:dyDescent="0.25">
      <c r="A109" s="25">
        <v>99</v>
      </c>
      <c r="B109" s="7" t="s">
        <v>103</v>
      </c>
      <c r="C109" s="4" t="s">
        <v>112</v>
      </c>
      <c r="D109" s="4" t="s">
        <v>104</v>
      </c>
      <c r="E109" s="4"/>
      <c r="F109" s="4"/>
      <c r="G109" s="4"/>
      <c r="H109" s="4"/>
      <c r="I109" s="4"/>
      <c r="J109" s="4"/>
      <c r="K109" s="4"/>
      <c r="L109" s="6">
        <f>L110+L114+L116</f>
        <v>11845.84</v>
      </c>
      <c r="M109" s="6">
        <f t="shared" ref="M109:N109" si="62">M110+M114+M116</f>
        <v>12125.24</v>
      </c>
      <c r="N109" s="6">
        <f t="shared" si="62"/>
        <v>12555</v>
      </c>
      <c r="O109" s="2"/>
    </row>
    <row r="110" spans="1:15" ht="38.25" outlineLevel="4" x14ac:dyDescent="0.25">
      <c r="A110" s="25">
        <v>100</v>
      </c>
      <c r="B110" s="7" t="s">
        <v>113</v>
      </c>
      <c r="C110" s="4" t="s">
        <v>112</v>
      </c>
      <c r="D110" s="4" t="s">
        <v>114</v>
      </c>
      <c r="E110" s="4"/>
      <c r="F110" s="4"/>
      <c r="G110" s="4"/>
      <c r="H110" s="4"/>
      <c r="I110" s="4"/>
      <c r="J110" s="4"/>
      <c r="K110" s="4"/>
      <c r="L110" s="6">
        <f>L111+L112+L113</f>
        <v>10780.92</v>
      </c>
      <c r="M110" s="6">
        <f t="shared" ref="M110:N110" si="63">M111+M112+M113</f>
        <v>11060.32</v>
      </c>
      <c r="N110" s="6">
        <f t="shared" si="63"/>
        <v>11490.08</v>
      </c>
      <c r="O110" s="2"/>
    </row>
    <row r="111" spans="1:15" ht="25.5" outlineLevel="5" x14ac:dyDescent="0.25">
      <c r="A111" s="25">
        <v>101</v>
      </c>
      <c r="B111" s="7" t="s">
        <v>115</v>
      </c>
      <c r="C111" s="4" t="s">
        <v>112</v>
      </c>
      <c r="D111" s="4" t="s">
        <v>114</v>
      </c>
      <c r="E111" s="4" t="s">
        <v>116</v>
      </c>
      <c r="F111" s="4"/>
      <c r="G111" s="4"/>
      <c r="H111" s="4"/>
      <c r="I111" s="4"/>
      <c r="J111" s="4"/>
      <c r="K111" s="4"/>
      <c r="L111" s="6">
        <v>10151.950000000001</v>
      </c>
      <c r="M111" s="6">
        <v>10415.25</v>
      </c>
      <c r="N111" s="6">
        <v>10831.19</v>
      </c>
      <c r="O111" s="2"/>
    </row>
    <row r="112" spans="1:15" ht="38.25" outlineLevel="5" x14ac:dyDescent="0.25">
      <c r="A112" s="25">
        <v>102</v>
      </c>
      <c r="B112" s="7" t="s">
        <v>21</v>
      </c>
      <c r="C112" s="4" t="s">
        <v>112</v>
      </c>
      <c r="D112" s="4" t="s">
        <v>114</v>
      </c>
      <c r="E112" s="4" t="s">
        <v>22</v>
      </c>
      <c r="F112" s="4"/>
      <c r="G112" s="4"/>
      <c r="H112" s="4"/>
      <c r="I112" s="4"/>
      <c r="J112" s="4"/>
      <c r="K112" s="4"/>
      <c r="L112" s="6">
        <v>627.47</v>
      </c>
      <c r="M112" s="6">
        <v>643.57000000000005</v>
      </c>
      <c r="N112" s="6">
        <v>657.39</v>
      </c>
      <c r="O112" s="2"/>
    </row>
    <row r="113" spans="1:15" outlineLevel="5" x14ac:dyDescent="0.25">
      <c r="A113" s="25">
        <v>103</v>
      </c>
      <c r="B113" s="7" t="s">
        <v>33</v>
      </c>
      <c r="C113" s="4" t="s">
        <v>112</v>
      </c>
      <c r="D113" s="4" t="s">
        <v>114</v>
      </c>
      <c r="E113" s="4" t="s">
        <v>34</v>
      </c>
      <c r="F113" s="4"/>
      <c r="G113" s="4"/>
      <c r="H113" s="4"/>
      <c r="I113" s="4"/>
      <c r="J113" s="4"/>
      <c r="K113" s="4"/>
      <c r="L113" s="6">
        <v>1.5</v>
      </c>
      <c r="M113" s="6">
        <v>1.5</v>
      </c>
      <c r="N113" s="6">
        <v>1.5</v>
      </c>
      <c r="O113" s="2"/>
    </row>
    <row r="114" spans="1:15" ht="38.25" outlineLevel="4" x14ac:dyDescent="0.25">
      <c r="A114" s="25">
        <v>104</v>
      </c>
      <c r="B114" s="7" t="s">
        <v>117</v>
      </c>
      <c r="C114" s="4" t="s">
        <v>112</v>
      </c>
      <c r="D114" s="4" t="s">
        <v>118</v>
      </c>
      <c r="E114" s="4"/>
      <c r="F114" s="4"/>
      <c r="G114" s="4"/>
      <c r="H114" s="4"/>
      <c r="I114" s="4"/>
      <c r="J114" s="4"/>
      <c r="K114" s="4"/>
      <c r="L114" s="6">
        <f>L115</f>
        <v>964.92</v>
      </c>
      <c r="M114" s="6">
        <f t="shared" ref="M114:N114" si="64">M115</f>
        <v>964.92</v>
      </c>
      <c r="N114" s="6">
        <f t="shared" si="64"/>
        <v>964.92</v>
      </c>
      <c r="O114" s="2"/>
    </row>
    <row r="115" spans="1:15" ht="38.25" outlineLevel="5" x14ac:dyDescent="0.25">
      <c r="A115" s="25">
        <v>105</v>
      </c>
      <c r="B115" s="7" t="s">
        <v>21</v>
      </c>
      <c r="C115" s="4" t="s">
        <v>112</v>
      </c>
      <c r="D115" s="4" t="s">
        <v>118</v>
      </c>
      <c r="E115" s="4" t="s">
        <v>22</v>
      </c>
      <c r="F115" s="4"/>
      <c r="G115" s="4"/>
      <c r="H115" s="4"/>
      <c r="I115" s="4"/>
      <c r="J115" s="4"/>
      <c r="K115" s="4"/>
      <c r="L115" s="6">
        <v>964.92</v>
      </c>
      <c r="M115" s="6">
        <v>964.92</v>
      </c>
      <c r="N115" s="6">
        <v>964.92</v>
      </c>
      <c r="O115" s="2"/>
    </row>
    <row r="116" spans="1:15" ht="25.5" outlineLevel="4" x14ac:dyDescent="0.25">
      <c r="A116" s="25">
        <v>106</v>
      </c>
      <c r="B116" s="7" t="s">
        <v>119</v>
      </c>
      <c r="C116" s="4" t="s">
        <v>112</v>
      </c>
      <c r="D116" s="4" t="s">
        <v>120</v>
      </c>
      <c r="E116" s="4"/>
      <c r="F116" s="4"/>
      <c r="G116" s="4"/>
      <c r="H116" s="4"/>
      <c r="I116" s="4"/>
      <c r="J116" s="4"/>
      <c r="K116" s="4"/>
      <c r="L116" s="6">
        <f>L117</f>
        <v>100</v>
      </c>
      <c r="M116" s="6">
        <f t="shared" ref="M116:N116" si="65">M117</f>
        <v>100</v>
      </c>
      <c r="N116" s="6">
        <f t="shared" si="65"/>
        <v>100</v>
      </c>
      <c r="O116" s="2"/>
    </row>
    <row r="117" spans="1:15" outlineLevel="5" x14ac:dyDescent="0.25">
      <c r="A117" s="25">
        <v>107</v>
      </c>
      <c r="B117" s="7" t="s">
        <v>121</v>
      </c>
      <c r="C117" s="4" t="s">
        <v>112</v>
      </c>
      <c r="D117" s="4" t="s">
        <v>120</v>
      </c>
      <c r="E117" s="4" t="s">
        <v>122</v>
      </c>
      <c r="F117" s="4"/>
      <c r="G117" s="4"/>
      <c r="H117" s="4"/>
      <c r="I117" s="4"/>
      <c r="J117" s="4"/>
      <c r="K117" s="4"/>
      <c r="L117" s="6">
        <v>100</v>
      </c>
      <c r="M117" s="6">
        <v>100</v>
      </c>
      <c r="N117" s="6">
        <v>100</v>
      </c>
      <c r="O117" s="2"/>
    </row>
    <row r="118" spans="1:15" ht="25.5" outlineLevel="3" x14ac:dyDescent="0.25">
      <c r="A118" s="25">
        <v>108</v>
      </c>
      <c r="B118" s="7" t="s">
        <v>123</v>
      </c>
      <c r="C118" s="4" t="s">
        <v>112</v>
      </c>
      <c r="D118" s="4" t="s">
        <v>124</v>
      </c>
      <c r="E118" s="4"/>
      <c r="F118" s="4"/>
      <c r="G118" s="4"/>
      <c r="H118" s="4"/>
      <c r="I118" s="4"/>
      <c r="J118" s="4"/>
      <c r="K118" s="4"/>
      <c r="L118" s="6">
        <f>L119+L122+L126+L128+L130+L132</f>
        <v>12579.9</v>
      </c>
      <c r="M118" s="6">
        <f t="shared" ref="M118:N118" si="66">M119+M122+M126+M128+M130+M132</f>
        <v>7672.9</v>
      </c>
      <c r="N118" s="6">
        <f t="shared" si="66"/>
        <v>7672.9</v>
      </c>
      <c r="O118" s="2"/>
    </row>
    <row r="119" spans="1:15" ht="38.25" outlineLevel="4" x14ac:dyDescent="0.25">
      <c r="A119" s="25">
        <v>109</v>
      </c>
      <c r="B119" s="7" t="s">
        <v>125</v>
      </c>
      <c r="C119" s="4" t="s">
        <v>112</v>
      </c>
      <c r="D119" s="4" t="s">
        <v>126</v>
      </c>
      <c r="E119" s="4"/>
      <c r="F119" s="4"/>
      <c r="G119" s="4"/>
      <c r="H119" s="4"/>
      <c r="I119" s="4"/>
      <c r="J119" s="4"/>
      <c r="K119" s="4"/>
      <c r="L119" s="6">
        <f>L120+L121</f>
        <v>54.5</v>
      </c>
      <c r="M119" s="6">
        <f t="shared" ref="M119:N119" si="67">M120+M121</f>
        <v>54.5</v>
      </c>
      <c r="N119" s="6">
        <f t="shared" si="67"/>
        <v>54.5</v>
      </c>
      <c r="O119" s="2"/>
    </row>
    <row r="120" spans="1:15" ht="38.25" outlineLevel="5" x14ac:dyDescent="0.25">
      <c r="A120" s="25">
        <v>110</v>
      </c>
      <c r="B120" s="7" t="s">
        <v>21</v>
      </c>
      <c r="C120" s="4" t="s">
        <v>112</v>
      </c>
      <c r="D120" s="4" t="s">
        <v>126</v>
      </c>
      <c r="E120" s="4" t="s">
        <v>22</v>
      </c>
      <c r="F120" s="4"/>
      <c r="G120" s="4"/>
      <c r="H120" s="4"/>
      <c r="I120" s="4"/>
      <c r="J120" s="4"/>
      <c r="K120" s="4"/>
      <c r="L120" s="6">
        <v>14.5</v>
      </c>
      <c r="M120" s="6">
        <v>14.5</v>
      </c>
      <c r="N120" s="6">
        <v>14.5</v>
      </c>
      <c r="O120" s="2"/>
    </row>
    <row r="121" spans="1:15" outlineLevel="5" x14ac:dyDescent="0.25">
      <c r="A121" s="25">
        <v>111</v>
      </c>
      <c r="B121" s="7" t="s">
        <v>127</v>
      </c>
      <c r="C121" s="4" t="s">
        <v>112</v>
      </c>
      <c r="D121" s="4" t="s">
        <v>126</v>
      </c>
      <c r="E121" s="4" t="s">
        <v>128</v>
      </c>
      <c r="F121" s="4"/>
      <c r="G121" s="4"/>
      <c r="H121" s="4"/>
      <c r="I121" s="4"/>
      <c r="J121" s="4"/>
      <c r="K121" s="4"/>
      <c r="L121" s="6">
        <v>40</v>
      </c>
      <c r="M121" s="6">
        <v>40</v>
      </c>
      <c r="N121" s="6">
        <v>40</v>
      </c>
      <c r="O121" s="2"/>
    </row>
    <row r="122" spans="1:15" ht="25.5" outlineLevel="4" x14ac:dyDescent="0.25">
      <c r="A122" s="25">
        <v>112</v>
      </c>
      <c r="B122" s="7" t="s">
        <v>129</v>
      </c>
      <c r="C122" s="4" t="s">
        <v>112</v>
      </c>
      <c r="D122" s="4" t="s">
        <v>130</v>
      </c>
      <c r="E122" s="4"/>
      <c r="F122" s="4"/>
      <c r="G122" s="4"/>
      <c r="H122" s="4"/>
      <c r="I122" s="4"/>
      <c r="J122" s="4"/>
      <c r="K122" s="4"/>
      <c r="L122" s="6">
        <f>L123+L124+L125</f>
        <v>6107</v>
      </c>
      <c r="M122" s="6">
        <f t="shared" ref="M122:N122" si="68">M123+M124+M125</f>
        <v>1200</v>
      </c>
      <c r="N122" s="6">
        <f t="shared" si="68"/>
        <v>1200</v>
      </c>
      <c r="O122" s="2"/>
    </row>
    <row r="123" spans="1:15" ht="38.25" outlineLevel="5" x14ac:dyDescent="0.25">
      <c r="A123" s="25">
        <v>113</v>
      </c>
      <c r="B123" s="7" t="s">
        <v>21</v>
      </c>
      <c r="C123" s="4" t="s">
        <v>112</v>
      </c>
      <c r="D123" s="4" t="s">
        <v>130</v>
      </c>
      <c r="E123" s="4" t="s">
        <v>22</v>
      </c>
      <c r="F123" s="4"/>
      <c r="G123" s="4"/>
      <c r="H123" s="4"/>
      <c r="I123" s="4"/>
      <c r="J123" s="4"/>
      <c r="K123" s="4"/>
      <c r="L123" s="6">
        <v>1200</v>
      </c>
      <c r="M123" s="6">
        <v>1200</v>
      </c>
      <c r="N123" s="6">
        <v>1200</v>
      </c>
      <c r="O123" s="2"/>
    </row>
    <row r="124" spans="1:15" outlineLevel="5" x14ac:dyDescent="0.25">
      <c r="A124" s="25">
        <v>114</v>
      </c>
      <c r="B124" s="7" t="s">
        <v>84</v>
      </c>
      <c r="C124" s="4" t="s">
        <v>112</v>
      </c>
      <c r="D124" s="4" t="s">
        <v>130</v>
      </c>
      <c r="E124" s="4" t="s">
        <v>85</v>
      </c>
      <c r="F124" s="4"/>
      <c r="G124" s="4"/>
      <c r="H124" s="4"/>
      <c r="I124" s="4"/>
      <c r="J124" s="4"/>
      <c r="K124" s="4"/>
      <c r="L124" s="6">
        <v>4857</v>
      </c>
      <c r="M124" s="6">
        <v>0</v>
      </c>
      <c r="N124" s="6">
        <v>0</v>
      </c>
      <c r="O124" s="2"/>
    </row>
    <row r="125" spans="1:15" outlineLevel="5" x14ac:dyDescent="0.25">
      <c r="A125" s="25">
        <v>115</v>
      </c>
      <c r="B125" s="7" t="s">
        <v>121</v>
      </c>
      <c r="C125" s="4" t="s">
        <v>112</v>
      </c>
      <c r="D125" s="4" t="s">
        <v>130</v>
      </c>
      <c r="E125" s="4" t="s">
        <v>122</v>
      </c>
      <c r="F125" s="4"/>
      <c r="G125" s="4"/>
      <c r="H125" s="4"/>
      <c r="I125" s="4"/>
      <c r="J125" s="4"/>
      <c r="K125" s="4"/>
      <c r="L125" s="6">
        <v>50</v>
      </c>
      <c r="M125" s="6">
        <v>0</v>
      </c>
      <c r="N125" s="6">
        <v>0</v>
      </c>
      <c r="O125" s="2"/>
    </row>
    <row r="126" spans="1:15" ht="38.25" outlineLevel="4" x14ac:dyDescent="0.25">
      <c r="A126" s="25">
        <v>116</v>
      </c>
      <c r="B126" s="7" t="s">
        <v>131</v>
      </c>
      <c r="C126" s="4" t="s">
        <v>112</v>
      </c>
      <c r="D126" s="4" t="s">
        <v>132</v>
      </c>
      <c r="E126" s="4"/>
      <c r="F126" s="4"/>
      <c r="G126" s="4"/>
      <c r="H126" s="4"/>
      <c r="I126" s="4"/>
      <c r="J126" s="4"/>
      <c r="K126" s="4"/>
      <c r="L126" s="6">
        <f>L127</f>
        <v>608.4</v>
      </c>
      <c r="M126" s="6">
        <f t="shared" ref="M126:N126" si="69">M127</f>
        <v>608.4</v>
      </c>
      <c r="N126" s="6">
        <f t="shared" si="69"/>
        <v>608.4</v>
      </c>
      <c r="O126" s="2"/>
    </row>
    <row r="127" spans="1:15" ht="63.75" outlineLevel="5" x14ac:dyDescent="0.25">
      <c r="A127" s="25">
        <v>117</v>
      </c>
      <c r="B127" s="7" t="s">
        <v>133</v>
      </c>
      <c r="C127" s="4" t="s">
        <v>112</v>
      </c>
      <c r="D127" s="4" t="s">
        <v>132</v>
      </c>
      <c r="E127" s="4" t="s">
        <v>134</v>
      </c>
      <c r="F127" s="4"/>
      <c r="G127" s="4"/>
      <c r="H127" s="4"/>
      <c r="I127" s="4"/>
      <c r="J127" s="4"/>
      <c r="K127" s="4"/>
      <c r="L127" s="6">
        <v>608.4</v>
      </c>
      <c r="M127" s="6">
        <v>608.4</v>
      </c>
      <c r="N127" s="6">
        <v>608.4</v>
      </c>
      <c r="O127" s="2"/>
    </row>
    <row r="128" spans="1:15" ht="25.5" outlineLevel="4" x14ac:dyDescent="0.25">
      <c r="A128" s="25">
        <v>118</v>
      </c>
      <c r="B128" s="7" t="s">
        <v>135</v>
      </c>
      <c r="C128" s="4" t="s">
        <v>112</v>
      </c>
      <c r="D128" s="4" t="s">
        <v>136</v>
      </c>
      <c r="E128" s="4"/>
      <c r="F128" s="4"/>
      <c r="G128" s="4"/>
      <c r="H128" s="4"/>
      <c r="I128" s="4"/>
      <c r="J128" s="4"/>
      <c r="K128" s="4"/>
      <c r="L128" s="6">
        <f>L129</f>
        <v>120</v>
      </c>
      <c r="M128" s="6">
        <f t="shared" ref="M128:N128" si="70">M129</f>
        <v>120</v>
      </c>
      <c r="N128" s="6">
        <f t="shared" si="70"/>
        <v>120</v>
      </c>
      <c r="O128" s="2"/>
    </row>
    <row r="129" spans="1:15" ht="38.25" outlineLevel="5" x14ac:dyDescent="0.25">
      <c r="A129" s="25">
        <v>119</v>
      </c>
      <c r="B129" s="7" t="s">
        <v>21</v>
      </c>
      <c r="C129" s="4" t="s">
        <v>112</v>
      </c>
      <c r="D129" s="4" t="s">
        <v>136</v>
      </c>
      <c r="E129" s="4" t="s">
        <v>22</v>
      </c>
      <c r="F129" s="4"/>
      <c r="G129" s="4"/>
      <c r="H129" s="4"/>
      <c r="I129" s="4"/>
      <c r="J129" s="4"/>
      <c r="K129" s="4"/>
      <c r="L129" s="6">
        <v>120</v>
      </c>
      <c r="M129" s="6">
        <v>120</v>
      </c>
      <c r="N129" s="6">
        <v>120</v>
      </c>
      <c r="O129" s="2"/>
    </row>
    <row r="130" spans="1:15" ht="25.5" outlineLevel="4" x14ac:dyDescent="0.25">
      <c r="A130" s="25">
        <v>120</v>
      </c>
      <c r="B130" s="7" t="s">
        <v>137</v>
      </c>
      <c r="C130" s="4" t="s">
        <v>112</v>
      </c>
      <c r="D130" s="4" t="s">
        <v>138</v>
      </c>
      <c r="E130" s="4"/>
      <c r="F130" s="4"/>
      <c r="G130" s="4"/>
      <c r="H130" s="4"/>
      <c r="I130" s="4"/>
      <c r="J130" s="4"/>
      <c r="K130" s="4"/>
      <c r="L130" s="6">
        <f>L131</f>
        <v>5660</v>
      </c>
      <c r="M130" s="6">
        <f t="shared" ref="M130:N130" si="71">M131</f>
        <v>5660</v>
      </c>
      <c r="N130" s="6">
        <f t="shared" si="71"/>
        <v>5660</v>
      </c>
      <c r="O130" s="2"/>
    </row>
    <row r="131" spans="1:15" ht="38.25" outlineLevel="5" x14ac:dyDescent="0.25">
      <c r="A131" s="25">
        <v>121</v>
      </c>
      <c r="B131" s="7" t="s">
        <v>21</v>
      </c>
      <c r="C131" s="4" t="s">
        <v>112</v>
      </c>
      <c r="D131" s="4" t="s">
        <v>138</v>
      </c>
      <c r="E131" s="4" t="s">
        <v>22</v>
      </c>
      <c r="F131" s="4"/>
      <c r="G131" s="4"/>
      <c r="H131" s="4"/>
      <c r="I131" s="4"/>
      <c r="J131" s="4"/>
      <c r="K131" s="4"/>
      <c r="L131" s="6">
        <v>5660</v>
      </c>
      <c r="M131" s="6">
        <v>5660</v>
      </c>
      <c r="N131" s="6">
        <v>5660</v>
      </c>
      <c r="O131" s="2"/>
    </row>
    <row r="132" spans="1:15" ht="63.75" outlineLevel="4" x14ac:dyDescent="0.25">
      <c r="A132" s="25">
        <v>122</v>
      </c>
      <c r="B132" s="7" t="s">
        <v>139</v>
      </c>
      <c r="C132" s="4" t="s">
        <v>112</v>
      </c>
      <c r="D132" s="4" t="s">
        <v>140</v>
      </c>
      <c r="E132" s="4"/>
      <c r="F132" s="4"/>
      <c r="G132" s="4"/>
      <c r="H132" s="4"/>
      <c r="I132" s="4"/>
      <c r="J132" s="4"/>
      <c r="K132" s="4"/>
      <c r="L132" s="6">
        <f>L133</f>
        <v>30</v>
      </c>
      <c r="M132" s="6">
        <f t="shared" ref="M132:N132" si="72">M133</f>
        <v>30</v>
      </c>
      <c r="N132" s="6">
        <f t="shared" si="72"/>
        <v>30</v>
      </c>
      <c r="O132" s="2"/>
    </row>
    <row r="133" spans="1:15" ht="38.25" outlineLevel="5" x14ac:dyDescent="0.25">
      <c r="A133" s="25">
        <v>123</v>
      </c>
      <c r="B133" s="7" t="s">
        <v>21</v>
      </c>
      <c r="C133" s="4" t="s">
        <v>112</v>
      </c>
      <c r="D133" s="4" t="s">
        <v>140</v>
      </c>
      <c r="E133" s="4" t="s">
        <v>22</v>
      </c>
      <c r="F133" s="4"/>
      <c r="G133" s="4"/>
      <c r="H133" s="4"/>
      <c r="I133" s="4"/>
      <c r="J133" s="4"/>
      <c r="K133" s="4"/>
      <c r="L133" s="6">
        <v>30</v>
      </c>
      <c r="M133" s="6">
        <v>30</v>
      </c>
      <c r="N133" s="6">
        <v>30</v>
      </c>
      <c r="O133" s="2"/>
    </row>
    <row r="134" spans="1:15" s="19" customFormat="1" ht="38.25" outlineLevel="1" x14ac:dyDescent="0.25">
      <c r="A134" s="24">
        <v>124</v>
      </c>
      <c r="B134" s="15" t="s">
        <v>141</v>
      </c>
      <c r="C134" s="16" t="s">
        <v>142</v>
      </c>
      <c r="D134" s="16"/>
      <c r="E134" s="16"/>
      <c r="F134" s="4"/>
      <c r="G134" s="4"/>
      <c r="H134" s="4"/>
      <c r="I134" s="4"/>
      <c r="J134" s="4"/>
      <c r="K134" s="4"/>
      <c r="L134" s="17">
        <f>L135+L145+L150</f>
        <v>2568.1999999999998</v>
      </c>
      <c r="M134" s="17">
        <f t="shared" ref="M134:N134" si="73">M135+M145+M150</f>
        <v>2842.2</v>
      </c>
      <c r="N134" s="17">
        <f t="shared" si="73"/>
        <v>2854.4799999999996</v>
      </c>
      <c r="O134" s="18"/>
    </row>
    <row r="135" spans="1:15" ht="51" outlineLevel="2" x14ac:dyDescent="0.25">
      <c r="A135" s="25">
        <v>125</v>
      </c>
      <c r="B135" s="7" t="s">
        <v>143</v>
      </c>
      <c r="C135" s="4" t="s">
        <v>142</v>
      </c>
      <c r="D135" s="4" t="s">
        <v>144</v>
      </c>
      <c r="E135" s="4"/>
      <c r="F135" s="4"/>
      <c r="G135" s="4"/>
      <c r="H135" s="4"/>
      <c r="I135" s="4"/>
      <c r="J135" s="4"/>
      <c r="K135" s="4"/>
      <c r="L135" s="6">
        <f>L136</f>
        <v>2129</v>
      </c>
      <c r="M135" s="6">
        <f t="shared" ref="M135:N135" si="74">M136</f>
        <v>2403</v>
      </c>
      <c r="N135" s="6">
        <f t="shared" si="74"/>
        <v>2415.2799999999997</v>
      </c>
      <c r="O135" s="2"/>
    </row>
    <row r="136" spans="1:15" ht="38.25" outlineLevel="3" x14ac:dyDescent="0.25">
      <c r="A136" s="25">
        <v>126</v>
      </c>
      <c r="B136" s="7" t="s">
        <v>145</v>
      </c>
      <c r="C136" s="4" t="s">
        <v>142</v>
      </c>
      <c r="D136" s="4" t="s">
        <v>146</v>
      </c>
      <c r="E136" s="4"/>
      <c r="F136" s="4"/>
      <c r="G136" s="4"/>
      <c r="H136" s="4"/>
      <c r="I136" s="4"/>
      <c r="J136" s="4"/>
      <c r="K136" s="4"/>
      <c r="L136" s="6">
        <f>L137+L139+L141+L143</f>
        <v>2129</v>
      </c>
      <c r="M136" s="6">
        <f t="shared" ref="M136:N136" si="75">M137+M139+M141+M143</f>
        <v>2403</v>
      </c>
      <c r="N136" s="6">
        <f t="shared" si="75"/>
        <v>2415.2799999999997</v>
      </c>
      <c r="O136" s="2"/>
    </row>
    <row r="137" spans="1:15" ht="38.25" outlineLevel="4" x14ac:dyDescent="0.25">
      <c r="A137" s="25">
        <v>127</v>
      </c>
      <c r="B137" s="7" t="s">
        <v>147</v>
      </c>
      <c r="C137" s="4" t="s">
        <v>142</v>
      </c>
      <c r="D137" s="4" t="s">
        <v>148</v>
      </c>
      <c r="E137" s="4"/>
      <c r="F137" s="4"/>
      <c r="G137" s="4"/>
      <c r="H137" s="4"/>
      <c r="I137" s="4"/>
      <c r="J137" s="4"/>
      <c r="K137" s="4"/>
      <c r="L137" s="6">
        <f>L138</f>
        <v>5</v>
      </c>
      <c r="M137" s="6">
        <f t="shared" ref="M137:N137" si="76">M138</f>
        <v>5</v>
      </c>
      <c r="N137" s="6">
        <f t="shared" si="76"/>
        <v>5</v>
      </c>
      <c r="O137" s="2"/>
    </row>
    <row r="138" spans="1:15" outlineLevel="5" x14ac:dyDescent="0.25">
      <c r="A138" s="25">
        <v>128</v>
      </c>
      <c r="B138" s="7" t="s">
        <v>149</v>
      </c>
      <c r="C138" s="4" t="s">
        <v>142</v>
      </c>
      <c r="D138" s="4" t="s">
        <v>148</v>
      </c>
      <c r="E138" s="4" t="s">
        <v>150</v>
      </c>
      <c r="F138" s="4"/>
      <c r="G138" s="4"/>
      <c r="H138" s="4"/>
      <c r="I138" s="4"/>
      <c r="J138" s="4"/>
      <c r="K138" s="4"/>
      <c r="L138" s="6">
        <v>5</v>
      </c>
      <c r="M138" s="6">
        <v>5</v>
      </c>
      <c r="N138" s="6">
        <v>5</v>
      </c>
      <c r="O138" s="2"/>
    </row>
    <row r="139" spans="1:15" ht="114.75" outlineLevel="4" x14ac:dyDescent="0.25">
      <c r="A139" s="25">
        <v>129</v>
      </c>
      <c r="B139" s="7" t="s">
        <v>151</v>
      </c>
      <c r="C139" s="4" t="s">
        <v>142</v>
      </c>
      <c r="D139" s="4" t="s">
        <v>152</v>
      </c>
      <c r="E139" s="4"/>
      <c r="F139" s="4"/>
      <c r="G139" s="4"/>
      <c r="H139" s="4"/>
      <c r="I139" s="4"/>
      <c r="J139" s="4"/>
      <c r="K139" s="4"/>
      <c r="L139" s="6">
        <f>L140</f>
        <v>1247</v>
      </c>
      <c r="M139" s="6">
        <f t="shared" ref="M139:N139" si="77">M140</f>
        <v>1136</v>
      </c>
      <c r="N139" s="6">
        <f t="shared" si="77"/>
        <v>1143.28</v>
      </c>
      <c r="O139" s="2"/>
    </row>
    <row r="140" spans="1:15" ht="38.25" outlineLevel="5" x14ac:dyDescent="0.25">
      <c r="A140" s="25">
        <v>130</v>
      </c>
      <c r="B140" s="7" t="s">
        <v>21</v>
      </c>
      <c r="C140" s="4" t="s">
        <v>142</v>
      </c>
      <c r="D140" s="4" t="s">
        <v>152</v>
      </c>
      <c r="E140" s="4" t="s">
        <v>22</v>
      </c>
      <c r="F140" s="4"/>
      <c r="G140" s="4"/>
      <c r="H140" s="4"/>
      <c r="I140" s="4"/>
      <c r="J140" s="4"/>
      <c r="K140" s="4"/>
      <c r="L140" s="6">
        <v>1247</v>
      </c>
      <c r="M140" s="6">
        <v>1136</v>
      </c>
      <c r="N140" s="6">
        <v>1143.28</v>
      </c>
      <c r="O140" s="2"/>
    </row>
    <row r="141" spans="1:15" ht="63.75" outlineLevel="4" x14ac:dyDescent="0.25">
      <c r="A141" s="25">
        <v>131</v>
      </c>
      <c r="B141" s="7" t="s">
        <v>153</v>
      </c>
      <c r="C141" s="4" t="s">
        <v>142</v>
      </c>
      <c r="D141" s="4" t="s">
        <v>154</v>
      </c>
      <c r="E141" s="4"/>
      <c r="F141" s="4"/>
      <c r="G141" s="4"/>
      <c r="H141" s="4"/>
      <c r="I141" s="4"/>
      <c r="J141" s="4"/>
      <c r="K141" s="4"/>
      <c r="L141" s="6">
        <f>L142</f>
        <v>877</v>
      </c>
      <c r="M141" s="6">
        <f t="shared" ref="M141:N141" si="78">M142</f>
        <v>877</v>
      </c>
      <c r="N141" s="6">
        <f t="shared" si="78"/>
        <v>877</v>
      </c>
      <c r="O141" s="2"/>
    </row>
    <row r="142" spans="1:15" ht="63.75" outlineLevel="5" x14ac:dyDescent="0.25">
      <c r="A142" s="25">
        <v>132</v>
      </c>
      <c r="B142" s="7" t="s">
        <v>133</v>
      </c>
      <c r="C142" s="4" t="s">
        <v>142</v>
      </c>
      <c r="D142" s="4" t="s">
        <v>154</v>
      </c>
      <c r="E142" s="4" t="s">
        <v>134</v>
      </c>
      <c r="F142" s="4"/>
      <c r="G142" s="4"/>
      <c r="H142" s="4"/>
      <c r="I142" s="4"/>
      <c r="J142" s="4"/>
      <c r="K142" s="4"/>
      <c r="L142" s="6">
        <v>877</v>
      </c>
      <c r="M142" s="6">
        <v>877</v>
      </c>
      <c r="N142" s="6">
        <v>877</v>
      </c>
      <c r="O142" s="2"/>
    </row>
    <row r="143" spans="1:15" ht="51" outlineLevel="4" x14ac:dyDescent="0.25">
      <c r="A143" s="25">
        <v>133</v>
      </c>
      <c r="B143" s="7" t="s">
        <v>155</v>
      </c>
      <c r="C143" s="4" t="s">
        <v>142</v>
      </c>
      <c r="D143" s="4" t="s">
        <v>156</v>
      </c>
      <c r="E143" s="4"/>
      <c r="F143" s="4"/>
      <c r="G143" s="4"/>
      <c r="H143" s="4"/>
      <c r="I143" s="4"/>
      <c r="J143" s="4"/>
      <c r="K143" s="4"/>
      <c r="L143" s="6">
        <f>L144</f>
        <v>0</v>
      </c>
      <c r="M143" s="6">
        <f t="shared" ref="M143:N143" si="79">M144</f>
        <v>385</v>
      </c>
      <c r="N143" s="6">
        <f t="shared" si="79"/>
        <v>390</v>
      </c>
      <c r="O143" s="2"/>
    </row>
    <row r="144" spans="1:15" ht="38.25" outlineLevel="5" x14ac:dyDescent="0.25">
      <c r="A144" s="25">
        <v>134</v>
      </c>
      <c r="B144" s="7" t="s">
        <v>21</v>
      </c>
      <c r="C144" s="4" t="s">
        <v>142</v>
      </c>
      <c r="D144" s="4" t="s">
        <v>156</v>
      </c>
      <c r="E144" s="4" t="s">
        <v>22</v>
      </c>
      <c r="F144" s="4"/>
      <c r="G144" s="4"/>
      <c r="H144" s="4"/>
      <c r="I144" s="4"/>
      <c r="J144" s="4"/>
      <c r="K144" s="4"/>
      <c r="L144" s="6">
        <v>0</v>
      </c>
      <c r="M144" s="6">
        <v>385</v>
      </c>
      <c r="N144" s="6">
        <v>390</v>
      </c>
      <c r="O144" s="2"/>
    </row>
    <row r="145" spans="1:15" ht="63.75" outlineLevel="2" x14ac:dyDescent="0.25">
      <c r="A145" s="25">
        <v>135</v>
      </c>
      <c r="B145" s="7" t="s">
        <v>157</v>
      </c>
      <c r="C145" s="4" t="s">
        <v>142</v>
      </c>
      <c r="D145" s="4" t="s">
        <v>158</v>
      </c>
      <c r="E145" s="4"/>
      <c r="F145" s="4"/>
      <c r="G145" s="4"/>
      <c r="H145" s="4"/>
      <c r="I145" s="4"/>
      <c r="J145" s="4"/>
      <c r="K145" s="4"/>
      <c r="L145" s="6">
        <f>L146+L148</f>
        <v>109.19999999999999</v>
      </c>
      <c r="M145" s="6">
        <f t="shared" ref="M145:N145" si="80">M146+M148</f>
        <v>109.19999999999999</v>
      </c>
      <c r="N145" s="6">
        <f t="shared" si="80"/>
        <v>109.19999999999999</v>
      </c>
      <c r="O145" s="2"/>
    </row>
    <row r="146" spans="1:15" ht="38.25" outlineLevel="4" x14ac:dyDescent="0.25">
      <c r="A146" s="25">
        <v>136</v>
      </c>
      <c r="B146" s="7" t="s">
        <v>159</v>
      </c>
      <c r="C146" s="4" t="s">
        <v>142</v>
      </c>
      <c r="D146" s="4" t="s">
        <v>160</v>
      </c>
      <c r="E146" s="4"/>
      <c r="F146" s="4"/>
      <c r="G146" s="4"/>
      <c r="H146" s="4"/>
      <c r="I146" s="4"/>
      <c r="J146" s="4"/>
      <c r="K146" s="4"/>
      <c r="L146" s="6">
        <f>L147</f>
        <v>41.6</v>
      </c>
      <c r="M146" s="6">
        <f t="shared" ref="M146:N146" si="81">M147</f>
        <v>41.6</v>
      </c>
      <c r="N146" s="6">
        <f t="shared" si="81"/>
        <v>41.6</v>
      </c>
      <c r="O146" s="2"/>
    </row>
    <row r="147" spans="1:15" ht="38.25" outlineLevel="5" x14ac:dyDescent="0.25">
      <c r="A147" s="25">
        <v>137</v>
      </c>
      <c r="B147" s="7" t="s">
        <v>21</v>
      </c>
      <c r="C147" s="4" t="s">
        <v>142</v>
      </c>
      <c r="D147" s="4" t="s">
        <v>160</v>
      </c>
      <c r="E147" s="4" t="s">
        <v>22</v>
      </c>
      <c r="F147" s="4"/>
      <c r="G147" s="4"/>
      <c r="H147" s="4"/>
      <c r="I147" s="4"/>
      <c r="J147" s="4"/>
      <c r="K147" s="4"/>
      <c r="L147" s="6">
        <v>41.6</v>
      </c>
      <c r="M147" s="6">
        <v>41.6</v>
      </c>
      <c r="N147" s="6">
        <v>41.6</v>
      </c>
      <c r="O147" s="2"/>
    </row>
    <row r="148" spans="1:15" ht="38.25" outlineLevel="4" x14ac:dyDescent="0.25">
      <c r="A148" s="25">
        <v>138</v>
      </c>
      <c r="B148" s="7" t="s">
        <v>161</v>
      </c>
      <c r="C148" s="4" t="s">
        <v>142</v>
      </c>
      <c r="D148" s="4" t="s">
        <v>162</v>
      </c>
      <c r="E148" s="4"/>
      <c r="F148" s="4"/>
      <c r="G148" s="4"/>
      <c r="H148" s="4"/>
      <c r="I148" s="4"/>
      <c r="J148" s="4"/>
      <c r="K148" s="4"/>
      <c r="L148" s="6">
        <f>L149</f>
        <v>67.599999999999994</v>
      </c>
      <c r="M148" s="6">
        <f t="shared" ref="M148:N148" si="82">M149</f>
        <v>67.599999999999994</v>
      </c>
      <c r="N148" s="6">
        <f t="shared" si="82"/>
        <v>67.599999999999994</v>
      </c>
      <c r="O148" s="2"/>
    </row>
    <row r="149" spans="1:15" ht="38.25" outlineLevel="5" x14ac:dyDescent="0.25">
      <c r="A149" s="25">
        <v>139</v>
      </c>
      <c r="B149" s="7" t="s">
        <v>21</v>
      </c>
      <c r="C149" s="4" t="s">
        <v>142</v>
      </c>
      <c r="D149" s="4" t="s">
        <v>162</v>
      </c>
      <c r="E149" s="4" t="s">
        <v>22</v>
      </c>
      <c r="F149" s="4"/>
      <c r="G149" s="4"/>
      <c r="H149" s="4"/>
      <c r="I149" s="4"/>
      <c r="J149" s="4"/>
      <c r="K149" s="4"/>
      <c r="L149" s="6">
        <v>67.599999999999994</v>
      </c>
      <c r="M149" s="6">
        <v>67.599999999999994</v>
      </c>
      <c r="N149" s="6">
        <v>67.599999999999994</v>
      </c>
      <c r="O149" s="2"/>
    </row>
    <row r="150" spans="1:15" ht="63.75" outlineLevel="2" x14ac:dyDescent="0.25">
      <c r="A150" s="25">
        <v>140</v>
      </c>
      <c r="B150" s="7" t="s">
        <v>163</v>
      </c>
      <c r="C150" s="4" t="s">
        <v>142</v>
      </c>
      <c r="D150" s="4" t="s">
        <v>164</v>
      </c>
      <c r="E150" s="4"/>
      <c r="F150" s="4"/>
      <c r="G150" s="4"/>
      <c r="H150" s="4"/>
      <c r="I150" s="4"/>
      <c r="J150" s="4"/>
      <c r="K150" s="4"/>
      <c r="L150" s="6">
        <f>L151+L153+L156</f>
        <v>330</v>
      </c>
      <c r="M150" s="6">
        <f t="shared" ref="M150:N150" si="83">M151+M153+M156</f>
        <v>330</v>
      </c>
      <c r="N150" s="6">
        <f t="shared" si="83"/>
        <v>330</v>
      </c>
      <c r="O150" s="2"/>
    </row>
    <row r="151" spans="1:15" ht="63.75" outlineLevel="4" x14ac:dyDescent="0.25">
      <c r="A151" s="25">
        <v>141</v>
      </c>
      <c r="B151" s="7" t="s">
        <v>165</v>
      </c>
      <c r="C151" s="4" t="s">
        <v>142</v>
      </c>
      <c r="D151" s="4" t="s">
        <v>166</v>
      </c>
      <c r="E151" s="4"/>
      <c r="F151" s="4"/>
      <c r="G151" s="4"/>
      <c r="H151" s="4"/>
      <c r="I151" s="4"/>
      <c r="J151" s="4"/>
      <c r="K151" s="4"/>
      <c r="L151" s="6">
        <f>L152</f>
        <v>300</v>
      </c>
      <c r="M151" s="6">
        <f t="shared" ref="M151:N151" si="84">M152</f>
        <v>300</v>
      </c>
      <c r="N151" s="6">
        <f t="shared" si="84"/>
        <v>300</v>
      </c>
      <c r="O151" s="2"/>
    </row>
    <row r="152" spans="1:15" ht="38.25" outlineLevel="5" x14ac:dyDescent="0.25">
      <c r="A152" s="25">
        <v>142</v>
      </c>
      <c r="B152" s="7" t="s">
        <v>21</v>
      </c>
      <c r="C152" s="4" t="s">
        <v>142</v>
      </c>
      <c r="D152" s="4" t="s">
        <v>166</v>
      </c>
      <c r="E152" s="4" t="s">
        <v>22</v>
      </c>
      <c r="F152" s="4"/>
      <c r="G152" s="4"/>
      <c r="H152" s="4"/>
      <c r="I152" s="4"/>
      <c r="J152" s="4"/>
      <c r="K152" s="4"/>
      <c r="L152" s="6">
        <v>300</v>
      </c>
      <c r="M152" s="6">
        <v>300</v>
      </c>
      <c r="N152" s="6">
        <v>300</v>
      </c>
      <c r="O152" s="2"/>
    </row>
    <row r="153" spans="1:15" ht="76.5" outlineLevel="4" x14ac:dyDescent="0.25">
      <c r="A153" s="25">
        <v>143</v>
      </c>
      <c r="B153" s="7" t="s">
        <v>167</v>
      </c>
      <c r="C153" s="4" t="s">
        <v>142</v>
      </c>
      <c r="D153" s="4" t="s">
        <v>168</v>
      </c>
      <c r="E153" s="4"/>
      <c r="F153" s="4"/>
      <c r="G153" s="4"/>
      <c r="H153" s="4"/>
      <c r="I153" s="4"/>
      <c r="J153" s="4"/>
      <c r="K153" s="4"/>
      <c r="L153" s="6">
        <f>L154+L155</f>
        <v>20</v>
      </c>
      <c r="M153" s="6">
        <f t="shared" ref="M153:N153" si="85">M154+M155</f>
        <v>20</v>
      </c>
      <c r="N153" s="6">
        <f t="shared" si="85"/>
        <v>20</v>
      </c>
      <c r="O153" s="2"/>
    </row>
    <row r="154" spans="1:15" outlineLevel="5" x14ac:dyDescent="0.25">
      <c r="A154" s="25">
        <v>144</v>
      </c>
      <c r="B154" s="7" t="s">
        <v>121</v>
      </c>
      <c r="C154" s="4" t="s">
        <v>142</v>
      </c>
      <c r="D154" s="4" t="s">
        <v>168</v>
      </c>
      <c r="E154" s="4" t="s">
        <v>122</v>
      </c>
      <c r="F154" s="4"/>
      <c r="G154" s="4"/>
      <c r="H154" s="4"/>
      <c r="I154" s="4"/>
      <c r="J154" s="4"/>
      <c r="K154" s="4"/>
      <c r="L154" s="6">
        <v>5</v>
      </c>
      <c r="M154" s="6">
        <v>5</v>
      </c>
      <c r="N154" s="6">
        <v>5</v>
      </c>
      <c r="O154" s="2"/>
    </row>
    <row r="155" spans="1:15" outlineLevel="5" x14ac:dyDescent="0.25">
      <c r="A155" s="25">
        <v>145</v>
      </c>
      <c r="B155" s="7" t="s">
        <v>127</v>
      </c>
      <c r="C155" s="4" t="s">
        <v>142</v>
      </c>
      <c r="D155" s="4" t="s">
        <v>168</v>
      </c>
      <c r="E155" s="4" t="s">
        <v>128</v>
      </c>
      <c r="F155" s="4"/>
      <c r="G155" s="4"/>
      <c r="H155" s="4"/>
      <c r="I155" s="4"/>
      <c r="J155" s="4"/>
      <c r="K155" s="4"/>
      <c r="L155" s="6">
        <v>15</v>
      </c>
      <c r="M155" s="6">
        <v>15</v>
      </c>
      <c r="N155" s="6">
        <v>15</v>
      </c>
      <c r="O155" s="2"/>
    </row>
    <row r="156" spans="1:15" ht="38.25" outlineLevel="4" x14ac:dyDescent="0.25">
      <c r="A156" s="25">
        <v>146</v>
      </c>
      <c r="B156" s="7" t="s">
        <v>169</v>
      </c>
      <c r="C156" s="4" t="s">
        <v>142</v>
      </c>
      <c r="D156" s="4" t="s">
        <v>170</v>
      </c>
      <c r="E156" s="4"/>
      <c r="F156" s="4"/>
      <c r="G156" s="4"/>
      <c r="H156" s="4"/>
      <c r="I156" s="4"/>
      <c r="J156" s="4"/>
      <c r="K156" s="4"/>
      <c r="L156" s="6">
        <f>L157</f>
        <v>10</v>
      </c>
      <c r="M156" s="6">
        <f t="shared" ref="M156:N156" si="86">M157</f>
        <v>10</v>
      </c>
      <c r="N156" s="6">
        <f t="shared" si="86"/>
        <v>10</v>
      </c>
      <c r="O156" s="2"/>
    </row>
    <row r="157" spans="1:15" outlineLevel="5" x14ac:dyDescent="0.25">
      <c r="A157" s="25">
        <v>147</v>
      </c>
      <c r="B157" s="7" t="s">
        <v>127</v>
      </c>
      <c r="C157" s="4" t="s">
        <v>142</v>
      </c>
      <c r="D157" s="4" t="s">
        <v>170</v>
      </c>
      <c r="E157" s="4" t="s">
        <v>128</v>
      </c>
      <c r="F157" s="4"/>
      <c r="G157" s="4"/>
      <c r="H157" s="4"/>
      <c r="I157" s="4"/>
      <c r="J157" s="4"/>
      <c r="K157" s="4"/>
      <c r="L157" s="6">
        <v>10</v>
      </c>
      <c r="M157" s="6">
        <v>10</v>
      </c>
      <c r="N157" s="6">
        <v>10</v>
      </c>
      <c r="O157" s="2"/>
    </row>
    <row r="158" spans="1:15" s="19" customFormat="1" x14ac:dyDescent="0.25">
      <c r="A158" s="24">
        <v>148</v>
      </c>
      <c r="B158" s="15" t="s">
        <v>171</v>
      </c>
      <c r="C158" s="16" t="s">
        <v>172</v>
      </c>
      <c r="D158" s="16"/>
      <c r="E158" s="16"/>
      <c r="F158" s="4"/>
      <c r="G158" s="4"/>
      <c r="H158" s="4"/>
      <c r="I158" s="4"/>
      <c r="J158" s="4"/>
      <c r="K158" s="4"/>
      <c r="L158" s="17">
        <f>L159+L174+L179+L184+L191+L233+L226</f>
        <v>260597.76000000001</v>
      </c>
      <c r="M158" s="17">
        <f t="shared" ref="M158:N158" si="87">M159+M174+M179+M184+M191+M233+M226</f>
        <v>82712.060000000012</v>
      </c>
      <c r="N158" s="17">
        <f t="shared" si="87"/>
        <v>85013.26</v>
      </c>
      <c r="O158" s="18"/>
    </row>
    <row r="159" spans="1:15" s="19" customFormat="1" outlineLevel="1" x14ac:dyDescent="0.25">
      <c r="A159" s="24">
        <v>149</v>
      </c>
      <c r="B159" s="15" t="s">
        <v>173</v>
      </c>
      <c r="C159" s="16" t="s">
        <v>174</v>
      </c>
      <c r="D159" s="16"/>
      <c r="E159" s="16"/>
      <c r="F159" s="4"/>
      <c r="G159" s="4"/>
      <c r="H159" s="4"/>
      <c r="I159" s="4"/>
      <c r="J159" s="4"/>
      <c r="K159" s="4"/>
      <c r="L159" s="17">
        <f>L160+L168</f>
        <v>1868.4</v>
      </c>
      <c r="M159" s="17">
        <f t="shared" ref="M159:N159" si="88">M160+M168</f>
        <v>1868.4</v>
      </c>
      <c r="N159" s="17">
        <f t="shared" si="88"/>
        <v>1868.4</v>
      </c>
      <c r="O159" s="18"/>
    </row>
    <row r="160" spans="1:15" ht="63.75" outlineLevel="2" x14ac:dyDescent="0.25">
      <c r="A160" s="25">
        <v>150</v>
      </c>
      <c r="B160" s="7" t="s">
        <v>175</v>
      </c>
      <c r="C160" s="4" t="s">
        <v>174</v>
      </c>
      <c r="D160" s="4" t="s">
        <v>176</v>
      </c>
      <c r="E160" s="4"/>
      <c r="F160" s="4"/>
      <c r="G160" s="4"/>
      <c r="H160" s="4"/>
      <c r="I160" s="4"/>
      <c r="J160" s="4"/>
      <c r="K160" s="4"/>
      <c r="L160" s="6">
        <f>L161</f>
        <v>1809.9</v>
      </c>
      <c r="M160" s="6">
        <f t="shared" ref="M160:N160" si="89">M161</f>
        <v>1809.9</v>
      </c>
      <c r="N160" s="6">
        <f t="shared" si="89"/>
        <v>1809.9</v>
      </c>
      <c r="O160" s="2"/>
    </row>
    <row r="161" spans="1:15" ht="25.5" outlineLevel="3" x14ac:dyDescent="0.25">
      <c r="A161" s="25">
        <v>151</v>
      </c>
      <c r="B161" s="7" t="s">
        <v>177</v>
      </c>
      <c r="C161" s="4" t="s">
        <v>174</v>
      </c>
      <c r="D161" s="4" t="s">
        <v>178</v>
      </c>
      <c r="E161" s="4"/>
      <c r="F161" s="4"/>
      <c r="G161" s="4"/>
      <c r="H161" s="4"/>
      <c r="I161" s="4"/>
      <c r="J161" s="4"/>
      <c r="K161" s="4"/>
      <c r="L161" s="6">
        <f>L162+L165</f>
        <v>1809.9</v>
      </c>
      <c r="M161" s="6">
        <f t="shared" ref="M161:N161" si="90">M162+M165</f>
        <v>1809.9</v>
      </c>
      <c r="N161" s="6">
        <f t="shared" si="90"/>
        <v>1809.9</v>
      </c>
      <c r="O161" s="2"/>
    </row>
    <row r="162" spans="1:15" ht="63.75" outlineLevel="4" x14ac:dyDescent="0.25">
      <c r="A162" s="25">
        <v>152</v>
      </c>
      <c r="B162" s="7" t="s">
        <v>179</v>
      </c>
      <c r="C162" s="4" t="s">
        <v>174</v>
      </c>
      <c r="D162" s="4" t="s">
        <v>180</v>
      </c>
      <c r="E162" s="4"/>
      <c r="F162" s="4"/>
      <c r="G162" s="4"/>
      <c r="H162" s="4"/>
      <c r="I162" s="4"/>
      <c r="J162" s="4"/>
      <c r="K162" s="4"/>
      <c r="L162" s="6">
        <f>L163+L164</f>
        <v>1554.7</v>
      </c>
      <c r="M162" s="6">
        <f t="shared" ref="M162:N162" si="91">M163+M164</f>
        <v>1554.7</v>
      </c>
      <c r="N162" s="6">
        <f t="shared" si="91"/>
        <v>1554.7</v>
      </c>
      <c r="O162" s="2"/>
    </row>
    <row r="163" spans="1:15" ht="25.5" outlineLevel="5" x14ac:dyDescent="0.25">
      <c r="A163" s="25">
        <v>153</v>
      </c>
      <c r="B163" s="7" t="s">
        <v>11</v>
      </c>
      <c r="C163" s="4" t="s">
        <v>174</v>
      </c>
      <c r="D163" s="4" t="s">
        <v>180</v>
      </c>
      <c r="E163" s="4" t="s">
        <v>12</v>
      </c>
      <c r="F163" s="4"/>
      <c r="G163" s="4"/>
      <c r="H163" s="4"/>
      <c r="I163" s="4"/>
      <c r="J163" s="4"/>
      <c r="K163" s="4"/>
      <c r="L163" s="6">
        <v>88</v>
      </c>
      <c r="M163" s="6">
        <v>88</v>
      </c>
      <c r="N163" s="6">
        <v>88</v>
      </c>
      <c r="O163" s="2"/>
    </row>
    <row r="164" spans="1:15" ht="38.25" outlineLevel="5" x14ac:dyDescent="0.25">
      <c r="A164" s="25">
        <v>154</v>
      </c>
      <c r="B164" s="7" t="s">
        <v>21</v>
      </c>
      <c r="C164" s="4" t="s">
        <v>174</v>
      </c>
      <c r="D164" s="4" t="s">
        <v>180</v>
      </c>
      <c r="E164" s="4" t="s">
        <v>22</v>
      </c>
      <c r="F164" s="4"/>
      <c r="G164" s="4"/>
      <c r="H164" s="4"/>
      <c r="I164" s="4"/>
      <c r="J164" s="4"/>
      <c r="K164" s="4"/>
      <c r="L164" s="6">
        <v>1466.7</v>
      </c>
      <c r="M164" s="6">
        <v>1466.7</v>
      </c>
      <c r="N164" s="6">
        <v>1466.7</v>
      </c>
      <c r="O164" s="2"/>
    </row>
    <row r="165" spans="1:15" ht="76.5" outlineLevel="4" x14ac:dyDescent="0.25">
      <c r="A165" s="25">
        <v>155</v>
      </c>
      <c r="B165" s="7" t="s">
        <v>181</v>
      </c>
      <c r="C165" s="4" t="s">
        <v>174</v>
      </c>
      <c r="D165" s="4" t="s">
        <v>182</v>
      </c>
      <c r="E165" s="4"/>
      <c r="F165" s="4"/>
      <c r="G165" s="4"/>
      <c r="H165" s="4"/>
      <c r="I165" s="4"/>
      <c r="J165" s="4"/>
      <c r="K165" s="4"/>
      <c r="L165" s="6">
        <f>L166+L167</f>
        <v>255.2</v>
      </c>
      <c r="M165" s="6">
        <f t="shared" ref="M165:N165" si="92">M166+M167</f>
        <v>255.2</v>
      </c>
      <c r="N165" s="6">
        <f t="shared" si="92"/>
        <v>255.2</v>
      </c>
      <c r="O165" s="2"/>
    </row>
    <row r="166" spans="1:15" ht="25.5" outlineLevel="5" x14ac:dyDescent="0.25">
      <c r="A166" s="25">
        <v>156</v>
      </c>
      <c r="B166" s="7" t="s">
        <v>11</v>
      </c>
      <c r="C166" s="4" t="s">
        <v>174</v>
      </c>
      <c r="D166" s="4" t="s">
        <v>182</v>
      </c>
      <c r="E166" s="4" t="s">
        <v>12</v>
      </c>
      <c r="F166" s="4"/>
      <c r="G166" s="4"/>
      <c r="H166" s="4"/>
      <c r="I166" s="4"/>
      <c r="J166" s="4"/>
      <c r="K166" s="4"/>
      <c r="L166" s="6">
        <v>14.5</v>
      </c>
      <c r="M166" s="6">
        <v>14.5</v>
      </c>
      <c r="N166" s="6">
        <v>14.5</v>
      </c>
      <c r="O166" s="2"/>
    </row>
    <row r="167" spans="1:15" ht="38.25" outlineLevel="5" x14ac:dyDescent="0.25">
      <c r="A167" s="25">
        <v>157</v>
      </c>
      <c r="B167" s="7" t="s">
        <v>21</v>
      </c>
      <c r="C167" s="4" t="s">
        <v>174</v>
      </c>
      <c r="D167" s="4" t="s">
        <v>182</v>
      </c>
      <c r="E167" s="4" t="s">
        <v>22</v>
      </c>
      <c r="F167" s="4"/>
      <c r="G167" s="4"/>
      <c r="H167" s="4"/>
      <c r="I167" s="4"/>
      <c r="J167" s="4"/>
      <c r="K167" s="4"/>
      <c r="L167" s="6">
        <v>240.7</v>
      </c>
      <c r="M167" s="6">
        <v>240.7</v>
      </c>
      <c r="N167" s="6">
        <v>240.7</v>
      </c>
      <c r="O167" s="2"/>
    </row>
    <row r="168" spans="1:15" ht="51" outlineLevel="2" x14ac:dyDescent="0.25">
      <c r="A168" s="25">
        <v>158</v>
      </c>
      <c r="B168" s="7" t="s">
        <v>183</v>
      </c>
      <c r="C168" s="4" t="s">
        <v>174</v>
      </c>
      <c r="D168" s="4" t="s">
        <v>184</v>
      </c>
      <c r="E168" s="4"/>
      <c r="F168" s="4"/>
      <c r="G168" s="4"/>
      <c r="H168" s="4"/>
      <c r="I168" s="4"/>
      <c r="J168" s="4"/>
      <c r="K168" s="4"/>
      <c r="L168" s="6">
        <f>L169</f>
        <v>58.5</v>
      </c>
      <c r="M168" s="6">
        <f t="shared" ref="M168:N168" si="93">M169</f>
        <v>58.5</v>
      </c>
      <c r="N168" s="6">
        <f t="shared" si="93"/>
        <v>58.5</v>
      </c>
      <c r="O168" s="2"/>
    </row>
    <row r="169" spans="1:15" ht="51" outlineLevel="3" x14ac:dyDescent="0.25">
      <c r="A169" s="25">
        <v>159</v>
      </c>
      <c r="B169" s="7" t="s">
        <v>185</v>
      </c>
      <c r="C169" s="4" t="s">
        <v>174</v>
      </c>
      <c r="D169" s="4" t="s">
        <v>186</v>
      </c>
      <c r="E169" s="4"/>
      <c r="F169" s="4"/>
      <c r="G169" s="4"/>
      <c r="H169" s="4"/>
      <c r="I169" s="4"/>
      <c r="J169" s="4"/>
      <c r="K169" s="4"/>
      <c r="L169" s="6">
        <f>L170+L172</f>
        <v>58.5</v>
      </c>
      <c r="M169" s="6">
        <f t="shared" ref="M169:N169" si="94">M170+M172</f>
        <v>58.5</v>
      </c>
      <c r="N169" s="6">
        <f t="shared" si="94"/>
        <v>58.5</v>
      </c>
      <c r="O169" s="2"/>
    </row>
    <row r="170" spans="1:15" ht="25.5" outlineLevel="4" x14ac:dyDescent="0.25">
      <c r="A170" s="25">
        <v>160</v>
      </c>
      <c r="B170" s="7" t="s">
        <v>187</v>
      </c>
      <c r="C170" s="4" t="s">
        <v>174</v>
      </c>
      <c r="D170" s="4" t="s">
        <v>188</v>
      </c>
      <c r="E170" s="4"/>
      <c r="F170" s="4"/>
      <c r="G170" s="4"/>
      <c r="H170" s="4"/>
      <c r="I170" s="4"/>
      <c r="J170" s="4"/>
      <c r="K170" s="4"/>
      <c r="L170" s="6">
        <f>L171</f>
        <v>57</v>
      </c>
      <c r="M170" s="6">
        <f t="shared" ref="M170:N170" si="95">M171</f>
        <v>57</v>
      </c>
      <c r="N170" s="6">
        <f t="shared" si="95"/>
        <v>57</v>
      </c>
      <c r="O170" s="2"/>
    </row>
    <row r="171" spans="1:15" outlineLevel="5" x14ac:dyDescent="0.25">
      <c r="A171" s="25">
        <v>161</v>
      </c>
      <c r="B171" s="7" t="s">
        <v>189</v>
      </c>
      <c r="C171" s="4" t="s">
        <v>174</v>
      </c>
      <c r="D171" s="4" t="s">
        <v>188</v>
      </c>
      <c r="E171" s="4" t="s">
        <v>190</v>
      </c>
      <c r="F171" s="4"/>
      <c r="G171" s="4"/>
      <c r="H171" s="4"/>
      <c r="I171" s="4"/>
      <c r="J171" s="4"/>
      <c r="K171" s="4"/>
      <c r="L171" s="6">
        <v>57</v>
      </c>
      <c r="M171" s="6">
        <v>57</v>
      </c>
      <c r="N171" s="6">
        <v>57</v>
      </c>
      <c r="O171" s="2"/>
    </row>
    <row r="172" spans="1:15" ht="25.5" outlineLevel="4" x14ac:dyDescent="0.25">
      <c r="A172" s="25">
        <v>162</v>
      </c>
      <c r="B172" s="7" t="s">
        <v>191</v>
      </c>
      <c r="C172" s="4" t="s">
        <v>174</v>
      </c>
      <c r="D172" s="4" t="s">
        <v>192</v>
      </c>
      <c r="E172" s="4"/>
      <c r="F172" s="4"/>
      <c r="G172" s="4"/>
      <c r="H172" s="4"/>
      <c r="I172" s="4"/>
      <c r="J172" s="4"/>
      <c r="K172" s="4"/>
      <c r="L172" s="6">
        <f>L173</f>
        <v>1.5</v>
      </c>
      <c r="M172" s="6">
        <f t="shared" ref="M172:N172" si="96">M173</f>
        <v>1.5</v>
      </c>
      <c r="N172" s="6">
        <f t="shared" si="96"/>
        <v>1.5</v>
      </c>
      <c r="O172" s="2"/>
    </row>
    <row r="173" spans="1:15" ht="38.25" outlineLevel="5" x14ac:dyDescent="0.25">
      <c r="A173" s="25">
        <v>163</v>
      </c>
      <c r="B173" s="7" t="s">
        <v>21</v>
      </c>
      <c r="C173" s="4" t="s">
        <v>174</v>
      </c>
      <c r="D173" s="4" t="s">
        <v>192</v>
      </c>
      <c r="E173" s="4" t="s">
        <v>22</v>
      </c>
      <c r="F173" s="4"/>
      <c r="G173" s="4"/>
      <c r="H173" s="4"/>
      <c r="I173" s="4"/>
      <c r="J173" s="4"/>
      <c r="K173" s="4"/>
      <c r="L173" s="6">
        <v>1.5</v>
      </c>
      <c r="M173" s="6">
        <v>1.5</v>
      </c>
      <c r="N173" s="6">
        <v>1.5</v>
      </c>
      <c r="O173" s="2"/>
    </row>
    <row r="174" spans="1:15" s="19" customFormat="1" outlineLevel="1" x14ac:dyDescent="0.25">
      <c r="A174" s="24">
        <v>164</v>
      </c>
      <c r="B174" s="15" t="s">
        <v>193</v>
      </c>
      <c r="C174" s="16" t="s">
        <v>194</v>
      </c>
      <c r="D174" s="16"/>
      <c r="E174" s="16"/>
      <c r="F174" s="4"/>
      <c r="G174" s="4"/>
      <c r="H174" s="4"/>
      <c r="I174" s="4"/>
      <c r="J174" s="4"/>
      <c r="K174" s="4"/>
      <c r="L174" s="17">
        <f>L175</f>
        <v>2355</v>
      </c>
      <c r="M174" s="17">
        <f t="shared" ref="M174:N174" si="97">M175</f>
        <v>2384</v>
      </c>
      <c r="N174" s="17">
        <f t="shared" si="97"/>
        <v>2444</v>
      </c>
      <c r="O174" s="18"/>
    </row>
    <row r="175" spans="1:15" ht="51" outlineLevel="2" x14ac:dyDescent="0.25">
      <c r="A175" s="25">
        <v>165</v>
      </c>
      <c r="B175" s="7" t="s">
        <v>101</v>
      </c>
      <c r="C175" s="4" t="s">
        <v>194</v>
      </c>
      <c r="D175" s="4" t="s">
        <v>102</v>
      </c>
      <c r="E175" s="4"/>
      <c r="F175" s="4"/>
      <c r="G175" s="4"/>
      <c r="H175" s="4"/>
      <c r="I175" s="4"/>
      <c r="J175" s="4"/>
      <c r="K175" s="4"/>
      <c r="L175" s="6">
        <f>L176</f>
        <v>2355</v>
      </c>
      <c r="M175" s="6">
        <f t="shared" ref="M175:N175" si="98">M176</f>
        <v>2384</v>
      </c>
      <c r="N175" s="6">
        <f t="shared" si="98"/>
        <v>2444</v>
      </c>
      <c r="O175" s="2"/>
    </row>
    <row r="176" spans="1:15" ht="38.25" outlineLevel="3" x14ac:dyDescent="0.25">
      <c r="A176" s="25">
        <v>166</v>
      </c>
      <c r="B176" s="7" t="s">
        <v>195</v>
      </c>
      <c r="C176" s="4" t="s">
        <v>194</v>
      </c>
      <c r="D176" s="4" t="s">
        <v>196</v>
      </c>
      <c r="E176" s="4"/>
      <c r="F176" s="4"/>
      <c r="G176" s="4"/>
      <c r="H176" s="4"/>
      <c r="I176" s="4"/>
      <c r="J176" s="4"/>
      <c r="K176" s="4"/>
      <c r="L176" s="6">
        <f>L177</f>
        <v>2355</v>
      </c>
      <c r="M176" s="6">
        <f t="shared" ref="M176:N176" si="99">M177</f>
        <v>2384</v>
      </c>
      <c r="N176" s="6">
        <f t="shared" si="99"/>
        <v>2444</v>
      </c>
      <c r="O176" s="2"/>
    </row>
    <row r="177" spans="1:15" ht="38.25" outlineLevel="4" x14ac:dyDescent="0.25">
      <c r="A177" s="25">
        <v>167</v>
      </c>
      <c r="B177" s="7" t="s">
        <v>197</v>
      </c>
      <c r="C177" s="4" t="s">
        <v>194</v>
      </c>
      <c r="D177" s="4" t="s">
        <v>198</v>
      </c>
      <c r="E177" s="4"/>
      <c r="F177" s="4"/>
      <c r="G177" s="4"/>
      <c r="H177" s="4"/>
      <c r="I177" s="4"/>
      <c r="J177" s="4"/>
      <c r="K177" s="4"/>
      <c r="L177" s="6">
        <f>L178</f>
        <v>2355</v>
      </c>
      <c r="M177" s="6">
        <f t="shared" ref="M177:N177" si="100">M178</f>
        <v>2384</v>
      </c>
      <c r="N177" s="6">
        <f t="shared" si="100"/>
        <v>2444</v>
      </c>
      <c r="O177" s="2"/>
    </row>
    <row r="178" spans="1:15" outlineLevel="5" x14ac:dyDescent="0.25">
      <c r="A178" s="25">
        <v>168</v>
      </c>
      <c r="B178" s="7" t="s">
        <v>121</v>
      </c>
      <c r="C178" s="4" t="s">
        <v>194</v>
      </c>
      <c r="D178" s="4" t="s">
        <v>198</v>
      </c>
      <c r="E178" s="4" t="s">
        <v>122</v>
      </c>
      <c r="F178" s="4"/>
      <c r="G178" s="4"/>
      <c r="H178" s="4"/>
      <c r="I178" s="4"/>
      <c r="J178" s="4"/>
      <c r="K178" s="4"/>
      <c r="L178" s="6">
        <v>2355</v>
      </c>
      <c r="M178" s="6">
        <v>2384</v>
      </c>
      <c r="N178" s="6">
        <v>2444</v>
      </c>
      <c r="O178" s="2"/>
    </row>
    <row r="179" spans="1:15" s="19" customFormat="1" outlineLevel="1" x14ac:dyDescent="0.25">
      <c r="A179" s="24">
        <v>169</v>
      </c>
      <c r="B179" s="15" t="s">
        <v>199</v>
      </c>
      <c r="C179" s="16" t="s">
        <v>200</v>
      </c>
      <c r="D179" s="16"/>
      <c r="E179" s="16"/>
      <c r="F179" s="4"/>
      <c r="G179" s="4"/>
      <c r="H179" s="4"/>
      <c r="I179" s="4"/>
      <c r="J179" s="4"/>
      <c r="K179" s="4"/>
      <c r="L179" s="17">
        <f>L180</f>
        <v>300</v>
      </c>
      <c r="M179" s="17">
        <f t="shared" ref="M179:N179" si="101">M180</f>
        <v>0</v>
      </c>
      <c r="N179" s="17">
        <f t="shared" si="101"/>
        <v>0</v>
      </c>
      <c r="O179" s="18"/>
    </row>
    <row r="180" spans="1:15" ht="76.5" outlineLevel="2" x14ac:dyDescent="0.25">
      <c r="A180" s="25">
        <v>170</v>
      </c>
      <c r="B180" s="7" t="s">
        <v>78</v>
      </c>
      <c r="C180" s="4" t="s">
        <v>200</v>
      </c>
      <c r="D180" s="4" t="s">
        <v>79</v>
      </c>
      <c r="E180" s="4"/>
      <c r="F180" s="4"/>
      <c r="G180" s="4"/>
      <c r="H180" s="4"/>
      <c r="I180" s="4"/>
      <c r="J180" s="4"/>
      <c r="K180" s="4"/>
      <c r="L180" s="6">
        <f>L181</f>
        <v>300</v>
      </c>
      <c r="M180" s="6">
        <f t="shared" ref="M180:N180" si="102">M181</f>
        <v>0</v>
      </c>
      <c r="N180" s="6">
        <f t="shared" si="102"/>
        <v>0</v>
      </c>
      <c r="O180" s="2"/>
    </row>
    <row r="181" spans="1:15" ht="51" outlineLevel="3" x14ac:dyDescent="0.25">
      <c r="A181" s="25">
        <v>171</v>
      </c>
      <c r="B181" s="7" t="s">
        <v>201</v>
      </c>
      <c r="C181" s="4" t="s">
        <v>200</v>
      </c>
      <c r="D181" s="4" t="s">
        <v>202</v>
      </c>
      <c r="E181" s="4"/>
      <c r="F181" s="4"/>
      <c r="G181" s="4"/>
      <c r="H181" s="4"/>
      <c r="I181" s="4"/>
      <c r="J181" s="4"/>
      <c r="K181" s="4"/>
      <c r="L181" s="6">
        <f>L182</f>
        <v>300</v>
      </c>
      <c r="M181" s="6">
        <f t="shared" ref="M181:N181" si="103">M182</f>
        <v>0</v>
      </c>
      <c r="N181" s="6">
        <f t="shared" si="103"/>
        <v>0</v>
      </c>
      <c r="O181" s="2"/>
    </row>
    <row r="182" spans="1:15" ht="114.75" outlineLevel="4" x14ac:dyDescent="0.25">
      <c r="A182" s="25">
        <v>172</v>
      </c>
      <c r="B182" s="7" t="s">
        <v>203</v>
      </c>
      <c r="C182" s="4" t="s">
        <v>200</v>
      </c>
      <c r="D182" s="4" t="s">
        <v>204</v>
      </c>
      <c r="E182" s="4"/>
      <c r="F182" s="4"/>
      <c r="G182" s="4"/>
      <c r="H182" s="4"/>
      <c r="I182" s="4"/>
      <c r="J182" s="4"/>
      <c r="K182" s="4"/>
      <c r="L182" s="6">
        <f>L183</f>
        <v>300</v>
      </c>
      <c r="M182" s="6">
        <f t="shared" ref="M182:N182" si="104">M183</f>
        <v>0</v>
      </c>
      <c r="N182" s="6">
        <f t="shared" si="104"/>
        <v>0</v>
      </c>
      <c r="O182" s="2"/>
    </row>
    <row r="183" spans="1:15" ht="38.25" outlineLevel="5" x14ac:dyDescent="0.25">
      <c r="A183" s="25">
        <v>173</v>
      </c>
      <c r="B183" s="7" t="s">
        <v>21</v>
      </c>
      <c r="C183" s="4" t="s">
        <v>200</v>
      </c>
      <c r="D183" s="4" t="s">
        <v>204</v>
      </c>
      <c r="E183" s="4" t="s">
        <v>22</v>
      </c>
      <c r="F183" s="4"/>
      <c r="G183" s="4"/>
      <c r="H183" s="4"/>
      <c r="I183" s="4"/>
      <c r="J183" s="4"/>
      <c r="K183" s="4"/>
      <c r="L183" s="6">
        <v>300</v>
      </c>
      <c r="M183" s="6">
        <v>0</v>
      </c>
      <c r="N183" s="6">
        <v>0</v>
      </c>
      <c r="O183" s="2"/>
    </row>
    <row r="184" spans="1:15" s="19" customFormat="1" outlineLevel="1" x14ac:dyDescent="0.25">
      <c r="A184" s="24">
        <v>174</v>
      </c>
      <c r="B184" s="15" t="s">
        <v>205</v>
      </c>
      <c r="C184" s="16" t="s">
        <v>206</v>
      </c>
      <c r="D184" s="16"/>
      <c r="E184" s="16"/>
      <c r="F184" s="4"/>
      <c r="G184" s="4"/>
      <c r="H184" s="4"/>
      <c r="I184" s="4"/>
      <c r="J184" s="4"/>
      <c r="K184" s="4"/>
      <c r="L184" s="17">
        <f>L185</f>
        <v>19888</v>
      </c>
      <c r="M184" s="17">
        <f t="shared" ref="M184:N184" si="105">M185</f>
        <v>19888</v>
      </c>
      <c r="N184" s="17">
        <f t="shared" si="105"/>
        <v>19888</v>
      </c>
      <c r="O184" s="18"/>
    </row>
    <row r="185" spans="1:15" ht="51" outlineLevel="2" x14ac:dyDescent="0.25">
      <c r="A185" s="25">
        <v>175</v>
      </c>
      <c r="B185" s="7" t="s">
        <v>207</v>
      </c>
      <c r="C185" s="4" t="s">
        <v>206</v>
      </c>
      <c r="D185" s="4" t="s">
        <v>208</v>
      </c>
      <c r="E185" s="4"/>
      <c r="F185" s="4"/>
      <c r="G185" s="4"/>
      <c r="H185" s="4"/>
      <c r="I185" s="4"/>
      <c r="J185" s="4"/>
      <c r="K185" s="4"/>
      <c r="L185" s="6">
        <f>L186</f>
        <v>19888</v>
      </c>
      <c r="M185" s="6">
        <f t="shared" ref="M185:N185" si="106">M186</f>
        <v>19888</v>
      </c>
      <c r="N185" s="6">
        <f t="shared" si="106"/>
        <v>19888</v>
      </c>
      <c r="O185" s="2"/>
    </row>
    <row r="186" spans="1:15" ht="25.5" outlineLevel="3" x14ac:dyDescent="0.25">
      <c r="A186" s="25">
        <v>176</v>
      </c>
      <c r="B186" s="7" t="s">
        <v>209</v>
      </c>
      <c r="C186" s="4" t="s">
        <v>206</v>
      </c>
      <c r="D186" s="4" t="s">
        <v>210</v>
      </c>
      <c r="E186" s="4"/>
      <c r="F186" s="4"/>
      <c r="G186" s="4"/>
      <c r="H186" s="4"/>
      <c r="I186" s="4"/>
      <c r="J186" s="4"/>
      <c r="K186" s="4"/>
      <c r="L186" s="6">
        <f>L187+L189</f>
        <v>19888</v>
      </c>
      <c r="M186" s="6">
        <f t="shared" ref="M186:N186" si="107">M187+M189</f>
        <v>19888</v>
      </c>
      <c r="N186" s="6">
        <f t="shared" si="107"/>
        <v>19888</v>
      </c>
      <c r="O186" s="2"/>
    </row>
    <row r="187" spans="1:15" ht="38.25" outlineLevel="4" x14ac:dyDescent="0.25">
      <c r="A187" s="25">
        <v>177</v>
      </c>
      <c r="B187" s="7" t="s">
        <v>211</v>
      </c>
      <c r="C187" s="4" t="s">
        <v>206</v>
      </c>
      <c r="D187" s="4" t="s">
        <v>212</v>
      </c>
      <c r="E187" s="4"/>
      <c r="F187" s="4"/>
      <c r="G187" s="4"/>
      <c r="H187" s="4"/>
      <c r="I187" s="4"/>
      <c r="J187" s="4"/>
      <c r="K187" s="4"/>
      <c r="L187" s="6">
        <f>L188</f>
        <v>369</v>
      </c>
      <c r="M187" s="6">
        <f t="shared" ref="M187:N187" si="108">M188</f>
        <v>223</v>
      </c>
      <c r="N187" s="6">
        <f t="shared" si="108"/>
        <v>223</v>
      </c>
      <c r="O187" s="2"/>
    </row>
    <row r="188" spans="1:15" ht="38.25" outlineLevel="5" x14ac:dyDescent="0.25">
      <c r="A188" s="25">
        <v>178</v>
      </c>
      <c r="B188" s="7" t="s">
        <v>21</v>
      </c>
      <c r="C188" s="4" t="s">
        <v>206</v>
      </c>
      <c r="D188" s="4" t="s">
        <v>212</v>
      </c>
      <c r="E188" s="4" t="s">
        <v>22</v>
      </c>
      <c r="F188" s="4"/>
      <c r="G188" s="4"/>
      <c r="H188" s="4"/>
      <c r="I188" s="4"/>
      <c r="J188" s="4"/>
      <c r="K188" s="4"/>
      <c r="L188" s="6">
        <v>369</v>
      </c>
      <c r="M188" s="6">
        <v>223</v>
      </c>
      <c r="N188" s="6">
        <v>223</v>
      </c>
      <c r="O188" s="2"/>
    </row>
    <row r="189" spans="1:15" ht="63.75" outlineLevel="4" x14ac:dyDescent="0.25">
      <c r="A189" s="25">
        <v>179</v>
      </c>
      <c r="B189" s="7" t="s">
        <v>213</v>
      </c>
      <c r="C189" s="4" t="s">
        <v>206</v>
      </c>
      <c r="D189" s="4" t="s">
        <v>214</v>
      </c>
      <c r="E189" s="4"/>
      <c r="F189" s="4"/>
      <c r="G189" s="4"/>
      <c r="H189" s="4"/>
      <c r="I189" s="4"/>
      <c r="J189" s="4"/>
      <c r="K189" s="4"/>
      <c r="L189" s="6">
        <f>L190</f>
        <v>19519</v>
      </c>
      <c r="M189" s="6">
        <f t="shared" ref="M189:N189" si="109">M190</f>
        <v>19665</v>
      </c>
      <c r="N189" s="6">
        <f t="shared" si="109"/>
        <v>19665</v>
      </c>
      <c r="O189" s="2"/>
    </row>
    <row r="190" spans="1:15" ht="38.25" outlineLevel="5" x14ac:dyDescent="0.25">
      <c r="A190" s="25">
        <v>180</v>
      </c>
      <c r="B190" s="7" t="s">
        <v>21</v>
      </c>
      <c r="C190" s="4" t="s">
        <v>206</v>
      </c>
      <c r="D190" s="4" t="s">
        <v>214</v>
      </c>
      <c r="E190" s="4" t="s">
        <v>22</v>
      </c>
      <c r="F190" s="4"/>
      <c r="G190" s="4"/>
      <c r="H190" s="4"/>
      <c r="I190" s="4"/>
      <c r="J190" s="4"/>
      <c r="K190" s="4"/>
      <c r="L190" s="6">
        <v>19519</v>
      </c>
      <c r="M190" s="6">
        <v>19665</v>
      </c>
      <c r="N190" s="6">
        <v>19665</v>
      </c>
      <c r="O190" s="2"/>
    </row>
    <row r="191" spans="1:15" s="19" customFormat="1" outlineLevel="1" x14ac:dyDescent="0.25">
      <c r="A191" s="24">
        <v>181</v>
      </c>
      <c r="B191" s="15" t="s">
        <v>215</v>
      </c>
      <c r="C191" s="16" t="s">
        <v>216</v>
      </c>
      <c r="D191" s="16"/>
      <c r="E191" s="16"/>
      <c r="F191" s="4"/>
      <c r="G191" s="4"/>
      <c r="H191" s="4"/>
      <c r="I191" s="4"/>
      <c r="J191" s="4"/>
      <c r="K191" s="4"/>
      <c r="L191" s="17">
        <f>L192</f>
        <v>229669</v>
      </c>
      <c r="M191" s="17">
        <f t="shared" ref="M191:N191" si="110">M192</f>
        <v>51114.3</v>
      </c>
      <c r="N191" s="17">
        <f t="shared" si="110"/>
        <v>53345.5</v>
      </c>
      <c r="O191" s="18"/>
    </row>
    <row r="192" spans="1:15" ht="51" outlineLevel="2" x14ac:dyDescent="0.25">
      <c r="A192" s="25">
        <v>182</v>
      </c>
      <c r="B192" s="7" t="s">
        <v>207</v>
      </c>
      <c r="C192" s="4" t="s">
        <v>216</v>
      </c>
      <c r="D192" s="4" t="s">
        <v>208</v>
      </c>
      <c r="E192" s="4"/>
      <c r="F192" s="4"/>
      <c r="G192" s="4"/>
      <c r="H192" s="4"/>
      <c r="I192" s="4"/>
      <c r="J192" s="4"/>
      <c r="K192" s="4"/>
      <c r="L192" s="6">
        <f>L193+L223</f>
        <v>229669</v>
      </c>
      <c r="M192" s="6">
        <f t="shared" ref="M192:N192" si="111">M193+M223</f>
        <v>51114.3</v>
      </c>
      <c r="N192" s="6">
        <f t="shared" si="111"/>
        <v>53345.5</v>
      </c>
      <c r="O192" s="2"/>
    </row>
    <row r="193" spans="1:15" ht="25.5" outlineLevel="3" x14ac:dyDescent="0.25">
      <c r="A193" s="25">
        <v>183</v>
      </c>
      <c r="B193" s="7" t="s">
        <v>217</v>
      </c>
      <c r="C193" s="4" t="s">
        <v>216</v>
      </c>
      <c r="D193" s="4" t="s">
        <v>218</v>
      </c>
      <c r="E193" s="4"/>
      <c r="F193" s="4"/>
      <c r="G193" s="4"/>
      <c r="H193" s="4"/>
      <c r="I193" s="4"/>
      <c r="J193" s="4"/>
      <c r="K193" s="4"/>
      <c r="L193" s="6">
        <f>L194+L197+L199+L201+L203+L205+L207+L209+L211+L213+L215+L217+L219+L221</f>
        <v>229164.6</v>
      </c>
      <c r="M193" s="6">
        <f t="shared" ref="M193:N193" si="112">M194+M197+M199+M201+M203+M205+M207+M209+M211+M213+M215+M217+M219+M221</f>
        <v>51114.3</v>
      </c>
      <c r="N193" s="6">
        <f t="shared" si="112"/>
        <v>53345.5</v>
      </c>
      <c r="O193" s="2"/>
    </row>
    <row r="194" spans="1:15" outlineLevel="4" x14ac:dyDescent="0.25">
      <c r="A194" s="25">
        <v>184</v>
      </c>
      <c r="B194" s="7" t="s">
        <v>219</v>
      </c>
      <c r="C194" s="4" t="s">
        <v>216</v>
      </c>
      <c r="D194" s="4" t="s">
        <v>220</v>
      </c>
      <c r="E194" s="4"/>
      <c r="F194" s="4"/>
      <c r="G194" s="4"/>
      <c r="H194" s="4"/>
      <c r="I194" s="4"/>
      <c r="J194" s="4"/>
      <c r="K194" s="4"/>
      <c r="L194" s="6">
        <f>L195+L196</f>
        <v>22380</v>
      </c>
      <c r="M194" s="6">
        <f t="shared" ref="M194:N194" si="113">M195+M196</f>
        <v>24655</v>
      </c>
      <c r="N194" s="6">
        <f t="shared" si="113"/>
        <v>25632</v>
      </c>
      <c r="O194" s="2"/>
    </row>
    <row r="195" spans="1:15" ht="38.25" outlineLevel="5" x14ac:dyDescent="0.25">
      <c r="A195" s="25">
        <v>185</v>
      </c>
      <c r="B195" s="7" t="s">
        <v>21</v>
      </c>
      <c r="C195" s="4" t="s">
        <v>216</v>
      </c>
      <c r="D195" s="4" t="s">
        <v>220</v>
      </c>
      <c r="E195" s="4" t="s">
        <v>22</v>
      </c>
      <c r="F195" s="4"/>
      <c r="G195" s="4"/>
      <c r="H195" s="4"/>
      <c r="I195" s="4"/>
      <c r="J195" s="4"/>
      <c r="K195" s="4"/>
      <c r="L195" s="6">
        <v>22360</v>
      </c>
      <c r="M195" s="6">
        <v>24455</v>
      </c>
      <c r="N195" s="6">
        <v>25432</v>
      </c>
      <c r="O195" s="2"/>
    </row>
    <row r="196" spans="1:15" outlineLevel="5" x14ac:dyDescent="0.25">
      <c r="A196" s="25">
        <v>186</v>
      </c>
      <c r="B196" s="7" t="s">
        <v>33</v>
      </c>
      <c r="C196" s="4" t="s">
        <v>216</v>
      </c>
      <c r="D196" s="4" t="s">
        <v>220</v>
      </c>
      <c r="E196" s="4" t="s">
        <v>34</v>
      </c>
      <c r="F196" s="4"/>
      <c r="G196" s="4"/>
      <c r="H196" s="4"/>
      <c r="I196" s="4"/>
      <c r="J196" s="4"/>
      <c r="K196" s="4"/>
      <c r="L196" s="6">
        <v>20</v>
      </c>
      <c r="M196" s="6">
        <v>200</v>
      </c>
      <c r="N196" s="6">
        <v>200</v>
      </c>
      <c r="O196" s="2"/>
    </row>
    <row r="197" spans="1:15" ht="38.25" outlineLevel="4" x14ac:dyDescent="0.25">
      <c r="A197" s="25">
        <v>187</v>
      </c>
      <c r="B197" s="7" t="s">
        <v>221</v>
      </c>
      <c r="C197" s="4" t="s">
        <v>216</v>
      </c>
      <c r="D197" s="4" t="s">
        <v>222</v>
      </c>
      <c r="E197" s="4"/>
      <c r="F197" s="4"/>
      <c r="G197" s="4"/>
      <c r="H197" s="4"/>
      <c r="I197" s="4"/>
      <c r="J197" s="4"/>
      <c r="K197" s="4"/>
      <c r="L197" s="6">
        <f>L198</f>
        <v>1970.8</v>
      </c>
      <c r="M197" s="6">
        <f t="shared" ref="M197:N197" si="114">M198</f>
        <v>2105</v>
      </c>
      <c r="N197" s="6">
        <f t="shared" si="114"/>
        <v>2166</v>
      </c>
      <c r="O197" s="2"/>
    </row>
    <row r="198" spans="1:15" ht="38.25" outlineLevel="5" x14ac:dyDescent="0.25">
      <c r="A198" s="25">
        <v>188</v>
      </c>
      <c r="B198" s="7" t="s">
        <v>21</v>
      </c>
      <c r="C198" s="4" t="s">
        <v>216</v>
      </c>
      <c r="D198" s="4" t="s">
        <v>222</v>
      </c>
      <c r="E198" s="4" t="s">
        <v>22</v>
      </c>
      <c r="F198" s="4"/>
      <c r="G198" s="4"/>
      <c r="H198" s="4"/>
      <c r="I198" s="4"/>
      <c r="J198" s="4"/>
      <c r="K198" s="4"/>
      <c r="L198" s="6">
        <v>1970.8</v>
      </c>
      <c r="M198" s="6">
        <v>2105</v>
      </c>
      <c r="N198" s="6">
        <v>2166</v>
      </c>
      <c r="O198" s="2"/>
    </row>
    <row r="199" spans="1:15" ht="38.25" outlineLevel="4" x14ac:dyDescent="0.25">
      <c r="A199" s="25">
        <v>189</v>
      </c>
      <c r="B199" s="7" t="s">
        <v>223</v>
      </c>
      <c r="C199" s="4" t="s">
        <v>216</v>
      </c>
      <c r="D199" s="4" t="s">
        <v>224</v>
      </c>
      <c r="E199" s="4"/>
      <c r="F199" s="4"/>
      <c r="G199" s="4"/>
      <c r="H199" s="4"/>
      <c r="I199" s="4"/>
      <c r="J199" s="4"/>
      <c r="K199" s="4"/>
      <c r="L199" s="6">
        <f>L200</f>
        <v>600</v>
      </c>
      <c r="M199" s="6">
        <f t="shared" ref="M199:N199" si="115">M200</f>
        <v>600</v>
      </c>
      <c r="N199" s="6">
        <f t="shared" si="115"/>
        <v>600</v>
      </c>
      <c r="O199" s="2"/>
    </row>
    <row r="200" spans="1:15" ht="38.25" outlineLevel="5" x14ac:dyDescent="0.25">
      <c r="A200" s="25">
        <v>190</v>
      </c>
      <c r="B200" s="7" t="s">
        <v>21</v>
      </c>
      <c r="C200" s="4" t="s">
        <v>216</v>
      </c>
      <c r="D200" s="4" t="s">
        <v>224</v>
      </c>
      <c r="E200" s="4" t="s">
        <v>22</v>
      </c>
      <c r="F200" s="4"/>
      <c r="G200" s="4"/>
      <c r="H200" s="4"/>
      <c r="I200" s="4"/>
      <c r="J200" s="4"/>
      <c r="K200" s="4"/>
      <c r="L200" s="6">
        <v>600</v>
      </c>
      <c r="M200" s="6">
        <v>600</v>
      </c>
      <c r="N200" s="6">
        <v>600</v>
      </c>
      <c r="O200" s="2"/>
    </row>
    <row r="201" spans="1:15" ht="38.25" outlineLevel="4" x14ac:dyDescent="0.25">
      <c r="A201" s="25">
        <v>191</v>
      </c>
      <c r="B201" s="7" t="s">
        <v>225</v>
      </c>
      <c r="C201" s="4" t="s">
        <v>216</v>
      </c>
      <c r="D201" s="4" t="s">
        <v>226</v>
      </c>
      <c r="E201" s="4"/>
      <c r="F201" s="4"/>
      <c r="G201" s="4"/>
      <c r="H201" s="4"/>
      <c r="I201" s="4"/>
      <c r="J201" s="4"/>
      <c r="K201" s="4"/>
      <c r="L201" s="6">
        <f>L202</f>
        <v>1400</v>
      </c>
      <c r="M201" s="6">
        <f t="shared" ref="M201:N201" si="116">M202</f>
        <v>1780</v>
      </c>
      <c r="N201" s="6">
        <f t="shared" si="116"/>
        <v>1850</v>
      </c>
      <c r="O201" s="2"/>
    </row>
    <row r="202" spans="1:15" ht="38.25" outlineLevel="5" x14ac:dyDescent="0.25">
      <c r="A202" s="25">
        <v>192</v>
      </c>
      <c r="B202" s="7" t="s">
        <v>21</v>
      </c>
      <c r="C202" s="4" t="s">
        <v>216</v>
      </c>
      <c r="D202" s="4" t="s">
        <v>226</v>
      </c>
      <c r="E202" s="4" t="s">
        <v>22</v>
      </c>
      <c r="F202" s="4"/>
      <c r="G202" s="4"/>
      <c r="H202" s="4"/>
      <c r="I202" s="4"/>
      <c r="J202" s="4"/>
      <c r="K202" s="4"/>
      <c r="L202" s="6">
        <v>1400</v>
      </c>
      <c r="M202" s="6">
        <v>1780</v>
      </c>
      <c r="N202" s="6">
        <v>1850</v>
      </c>
      <c r="O202" s="2"/>
    </row>
    <row r="203" spans="1:15" ht="25.5" outlineLevel="4" x14ac:dyDescent="0.25">
      <c r="A203" s="25">
        <v>193</v>
      </c>
      <c r="B203" s="7" t="s">
        <v>227</v>
      </c>
      <c r="C203" s="4" t="s">
        <v>216</v>
      </c>
      <c r="D203" s="4" t="s">
        <v>228</v>
      </c>
      <c r="E203" s="4"/>
      <c r="F203" s="4"/>
      <c r="G203" s="4"/>
      <c r="H203" s="4"/>
      <c r="I203" s="4"/>
      <c r="J203" s="4"/>
      <c r="K203" s="4"/>
      <c r="L203" s="6">
        <f>L204</f>
        <v>9614.27</v>
      </c>
      <c r="M203" s="6">
        <f t="shared" ref="M203:N203" si="117">M204</f>
        <v>0</v>
      </c>
      <c r="N203" s="6">
        <f t="shared" si="117"/>
        <v>0</v>
      </c>
      <c r="O203" s="2"/>
    </row>
    <row r="204" spans="1:15" ht="38.25" outlineLevel="5" x14ac:dyDescent="0.25">
      <c r="A204" s="25">
        <v>194</v>
      </c>
      <c r="B204" s="7" t="s">
        <v>21</v>
      </c>
      <c r="C204" s="4" t="s">
        <v>216</v>
      </c>
      <c r="D204" s="4" t="s">
        <v>228</v>
      </c>
      <c r="E204" s="4" t="s">
        <v>22</v>
      </c>
      <c r="F204" s="4"/>
      <c r="G204" s="4"/>
      <c r="H204" s="4"/>
      <c r="I204" s="4"/>
      <c r="J204" s="4"/>
      <c r="K204" s="4"/>
      <c r="L204" s="6">
        <v>9614.27</v>
      </c>
      <c r="M204" s="6">
        <v>0</v>
      </c>
      <c r="N204" s="6">
        <v>0</v>
      </c>
      <c r="O204" s="2"/>
    </row>
    <row r="205" spans="1:15" ht="51" outlineLevel="4" x14ac:dyDescent="0.25">
      <c r="A205" s="25">
        <v>195</v>
      </c>
      <c r="B205" s="7" t="s">
        <v>229</v>
      </c>
      <c r="C205" s="4" t="s">
        <v>216</v>
      </c>
      <c r="D205" s="4" t="s">
        <v>230</v>
      </c>
      <c r="E205" s="4"/>
      <c r="F205" s="4"/>
      <c r="G205" s="4"/>
      <c r="H205" s="4"/>
      <c r="I205" s="4"/>
      <c r="J205" s="4"/>
      <c r="K205" s="4"/>
      <c r="L205" s="6">
        <f>L206</f>
        <v>20941.82</v>
      </c>
      <c r="M205" s="6">
        <f t="shared" ref="M205:N205" si="118">M206</f>
        <v>16901.900000000001</v>
      </c>
      <c r="N205" s="6">
        <f t="shared" si="118"/>
        <v>17085.2</v>
      </c>
      <c r="O205" s="2"/>
    </row>
    <row r="206" spans="1:15" ht="38.25" outlineLevel="5" x14ac:dyDescent="0.25">
      <c r="A206" s="25">
        <v>196</v>
      </c>
      <c r="B206" s="7" t="s">
        <v>21</v>
      </c>
      <c r="C206" s="4" t="s">
        <v>216</v>
      </c>
      <c r="D206" s="4" t="s">
        <v>230</v>
      </c>
      <c r="E206" s="4" t="s">
        <v>22</v>
      </c>
      <c r="F206" s="4"/>
      <c r="G206" s="4"/>
      <c r="H206" s="4"/>
      <c r="I206" s="4"/>
      <c r="J206" s="4"/>
      <c r="K206" s="4"/>
      <c r="L206" s="6">
        <v>20941.82</v>
      </c>
      <c r="M206" s="6">
        <v>16901.900000000001</v>
      </c>
      <c r="N206" s="6">
        <v>17085.2</v>
      </c>
      <c r="O206" s="2"/>
    </row>
    <row r="207" spans="1:15" ht="25.5" outlineLevel="4" x14ac:dyDescent="0.25">
      <c r="A207" s="25">
        <v>197</v>
      </c>
      <c r="B207" s="7" t="s">
        <v>231</v>
      </c>
      <c r="C207" s="4" t="s">
        <v>216</v>
      </c>
      <c r="D207" s="4" t="s">
        <v>232</v>
      </c>
      <c r="E207" s="4"/>
      <c r="F207" s="4"/>
      <c r="G207" s="4"/>
      <c r="H207" s="4"/>
      <c r="I207" s="4"/>
      <c r="J207" s="4"/>
      <c r="K207" s="4"/>
      <c r="L207" s="6">
        <f>L208</f>
        <v>1500</v>
      </c>
      <c r="M207" s="6">
        <f t="shared" ref="M207:N207" si="119">M208</f>
        <v>1622.4</v>
      </c>
      <c r="N207" s="6">
        <f t="shared" si="119"/>
        <v>1687.3</v>
      </c>
      <c r="O207" s="2"/>
    </row>
    <row r="208" spans="1:15" ht="38.25" outlineLevel="5" x14ac:dyDescent="0.25">
      <c r="A208" s="25">
        <v>198</v>
      </c>
      <c r="B208" s="7" t="s">
        <v>21</v>
      </c>
      <c r="C208" s="4" t="s">
        <v>216</v>
      </c>
      <c r="D208" s="4" t="s">
        <v>232</v>
      </c>
      <c r="E208" s="4" t="s">
        <v>22</v>
      </c>
      <c r="F208" s="4"/>
      <c r="G208" s="4"/>
      <c r="H208" s="4"/>
      <c r="I208" s="4"/>
      <c r="J208" s="4"/>
      <c r="K208" s="4"/>
      <c r="L208" s="6">
        <v>1500</v>
      </c>
      <c r="M208" s="6">
        <v>1622.4</v>
      </c>
      <c r="N208" s="6">
        <v>1687.3</v>
      </c>
      <c r="O208" s="2"/>
    </row>
    <row r="209" spans="1:15" ht="63.75" outlineLevel="4" x14ac:dyDescent="0.25">
      <c r="A209" s="25">
        <v>199</v>
      </c>
      <c r="B209" s="7" t="s">
        <v>233</v>
      </c>
      <c r="C209" s="4" t="s">
        <v>216</v>
      </c>
      <c r="D209" s="4" t="s">
        <v>234</v>
      </c>
      <c r="E209" s="4"/>
      <c r="F209" s="4"/>
      <c r="G209" s="4"/>
      <c r="H209" s="4"/>
      <c r="I209" s="4"/>
      <c r="J209" s="4"/>
      <c r="K209" s="4"/>
      <c r="L209" s="6">
        <f>L210</f>
        <v>13124.26</v>
      </c>
      <c r="M209" s="6">
        <f t="shared" ref="M209:N209" si="120">M210</f>
        <v>3450</v>
      </c>
      <c r="N209" s="6">
        <f t="shared" si="120"/>
        <v>4000</v>
      </c>
      <c r="O209" s="2"/>
    </row>
    <row r="210" spans="1:15" ht="38.25" outlineLevel="5" x14ac:dyDescent="0.25">
      <c r="A210" s="25">
        <v>200</v>
      </c>
      <c r="B210" s="7" t="s">
        <v>21</v>
      </c>
      <c r="C210" s="4" t="s">
        <v>216</v>
      </c>
      <c r="D210" s="4" t="s">
        <v>234</v>
      </c>
      <c r="E210" s="4" t="s">
        <v>22</v>
      </c>
      <c r="F210" s="4"/>
      <c r="G210" s="4"/>
      <c r="H210" s="4"/>
      <c r="I210" s="4"/>
      <c r="J210" s="4"/>
      <c r="K210" s="4"/>
      <c r="L210" s="6">
        <v>13124.26</v>
      </c>
      <c r="M210" s="6">
        <v>3450</v>
      </c>
      <c r="N210" s="6">
        <v>4000</v>
      </c>
      <c r="O210" s="2"/>
    </row>
    <row r="211" spans="1:15" ht="25.5" outlineLevel="4" x14ac:dyDescent="0.25">
      <c r="A211" s="25">
        <v>201</v>
      </c>
      <c r="B211" s="7" t="s">
        <v>235</v>
      </c>
      <c r="C211" s="4" t="s">
        <v>216</v>
      </c>
      <c r="D211" s="4" t="s">
        <v>236</v>
      </c>
      <c r="E211" s="4"/>
      <c r="F211" s="4"/>
      <c r="G211" s="4"/>
      <c r="H211" s="4"/>
      <c r="I211" s="4"/>
      <c r="J211" s="4"/>
      <c r="K211" s="4"/>
      <c r="L211" s="6">
        <f>L212</f>
        <v>50</v>
      </c>
      <c r="M211" s="6">
        <f t="shared" ref="M211:N211" si="121">M212</f>
        <v>0</v>
      </c>
      <c r="N211" s="6">
        <f t="shared" si="121"/>
        <v>0</v>
      </c>
      <c r="O211" s="2"/>
    </row>
    <row r="212" spans="1:15" ht="38.25" outlineLevel="5" x14ac:dyDescent="0.25">
      <c r="A212" s="25">
        <v>202</v>
      </c>
      <c r="B212" s="7" t="s">
        <v>21</v>
      </c>
      <c r="C212" s="4" t="s">
        <v>216</v>
      </c>
      <c r="D212" s="4" t="s">
        <v>236</v>
      </c>
      <c r="E212" s="4" t="s">
        <v>22</v>
      </c>
      <c r="F212" s="4"/>
      <c r="G212" s="4"/>
      <c r="H212" s="4"/>
      <c r="I212" s="4"/>
      <c r="J212" s="4"/>
      <c r="K212" s="4"/>
      <c r="L212" s="6">
        <v>50</v>
      </c>
      <c r="M212" s="6">
        <v>0</v>
      </c>
      <c r="N212" s="6">
        <v>0</v>
      </c>
      <c r="O212" s="2"/>
    </row>
    <row r="213" spans="1:15" ht="25.5" outlineLevel="4" x14ac:dyDescent="0.25">
      <c r="A213" s="25">
        <v>203</v>
      </c>
      <c r="B213" s="7" t="s">
        <v>237</v>
      </c>
      <c r="C213" s="4" t="s">
        <v>216</v>
      </c>
      <c r="D213" s="4" t="s">
        <v>238</v>
      </c>
      <c r="E213" s="4"/>
      <c r="F213" s="4"/>
      <c r="G213" s="4"/>
      <c r="H213" s="4"/>
      <c r="I213" s="4"/>
      <c r="J213" s="4"/>
      <c r="K213" s="4"/>
      <c r="L213" s="6">
        <f>L214</f>
        <v>2261.85</v>
      </c>
      <c r="M213" s="6">
        <f t="shared" ref="M213:N213" si="122">M214</f>
        <v>0</v>
      </c>
      <c r="N213" s="6">
        <f t="shared" si="122"/>
        <v>0</v>
      </c>
      <c r="O213" s="2"/>
    </row>
    <row r="214" spans="1:15" ht="38.25" outlineLevel="5" x14ac:dyDescent="0.25">
      <c r="A214" s="25">
        <v>204</v>
      </c>
      <c r="B214" s="7" t="s">
        <v>21</v>
      </c>
      <c r="C214" s="4" t="s">
        <v>216</v>
      </c>
      <c r="D214" s="4" t="s">
        <v>238</v>
      </c>
      <c r="E214" s="4" t="s">
        <v>22</v>
      </c>
      <c r="F214" s="4"/>
      <c r="G214" s="4"/>
      <c r="H214" s="4"/>
      <c r="I214" s="4"/>
      <c r="J214" s="4"/>
      <c r="K214" s="4"/>
      <c r="L214" s="6">
        <v>2261.85</v>
      </c>
      <c r="M214" s="6">
        <v>0</v>
      </c>
      <c r="N214" s="6">
        <v>0</v>
      </c>
      <c r="O214" s="2"/>
    </row>
    <row r="215" spans="1:15" ht="51" outlineLevel="4" x14ac:dyDescent="0.25">
      <c r="A215" s="25">
        <v>205</v>
      </c>
      <c r="B215" s="7" t="s">
        <v>239</v>
      </c>
      <c r="C215" s="4" t="s">
        <v>216</v>
      </c>
      <c r="D215" s="4" t="s">
        <v>240</v>
      </c>
      <c r="E215" s="4"/>
      <c r="F215" s="4"/>
      <c r="G215" s="4"/>
      <c r="H215" s="4"/>
      <c r="I215" s="4"/>
      <c r="J215" s="4"/>
      <c r="K215" s="4"/>
      <c r="L215" s="6">
        <f>L216</f>
        <v>290</v>
      </c>
      <c r="M215" s="6">
        <f t="shared" ref="M215:N215" si="123">M216</f>
        <v>0</v>
      </c>
      <c r="N215" s="6">
        <f t="shared" si="123"/>
        <v>325</v>
      </c>
      <c r="O215" s="2"/>
    </row>
    <row r="216" spans="1:15" ht="38.25" outlineLevel="5" x14ac:dyDescent="0.25">
      <c r="A216" s="25">
        <v>206</v>
      </c>
      <c r="B216" s="7" t="s">
        <v>21</v>
      </c>
      <c r="C216" s="4" t="s">
        <v>216</v>
      </c>
      <c r="D216" s="4" t="s">
        <v>240</v>
      </c>
      <c r="E216" s="4" t="s">
        <v>22</v>
      </c>
      <c r="F216" s="4"/>
      <c r="G216" s="4"/>
      <c r="H216" s="4"/>
      <c r="I216" s="4"/>
      <c r="J216" s="4"/>
      <c r="K216" s="4"/>
      <c r="L216" s="6">
        <v>290</v>
      </c>
      <c r="M216" s="6">
        <v>0</v>
      </c>
      <c r="N216" s="6">
        <v>325</v>
      </c>
      <c r="O216" s="2"/>
    </row>
    <row r="217" spans="1:15" ht="51" outlineLevel="4" x14ac:dyDescent="0.25">
      <c r="A217" s="25">
        <v>207</v>
      </c>
      <c r="B217" s="7" t="s">
        <v>241</v>
      </c>
      <c r="C217" s="4" t="s">
        <v>216</v>
      </c>
      <c r="D217" s="4" t="s">
        <v>242</v>
      </c>
      <c r="E217" s="4"/>
      <c r="F217" s="4"/>
      <c r="G217" s="4"/>
      <c r="H217" s="4"/>
      <c r="I217" s="4"/>
      <c r="J217" s="4"/>
      <c r="K217" s="4"/>
      <c r="L217" s="6">
        <f>L218</f>
        <v>7048.2</v>
      </c>
      <c r="M217" s="6">
        <f t="shared" ref="M217:N217" si="124">M218</f>
        <v>0</v>
      </c>
      <c r="N217" s="6">
        <f t="shared" si="124"/>
        <v>0</v>
      </c>
      <c r="O217" s="2"/>
    </row>
    <row r="218" spans="1:15" ht="38.25" outlineLevel="5" x14ac:dyDescent="0.25">
      <c r="A218" s="25">
        <v>208</v>
      </c>
      <c r="B218" s="7" t="s">
        <v>21</v>
      </c>
      <c r="C218" s="4" t="s">
        <v>216</v>
      </c>
      <c r="D218" s="4" t="s">
        <v>242</v>
      </c>
      <c r="E218" s="4" t="s">
        <v>22</v>
      </c>
      <c r="F218" s="4"/>
      <c r="G218" s="4"/>
      <c r="H218" s="4"/>
      <c r="I218" s="4"/>
      <c r="J218" s="4"/>
      <c r="K218" s="4"/>
      <c r="L218" s="6">
        <v>7048.2</v>
      </c>
      <c r="M218" s="6">
        <v>0</v>
      </c>
      <c r="N218" s="6">
        <v>0</v>
      </c>
      <c r="O218" s="2"/>
    </row>
    <row r="219" spans="1:15" ht="38.25" outlineLevel="4" x14ac:dyDescent="0.25">
      <c r="A219" s="25">
        <v>209</v>
      </c>
      <c r="B219" s="7" t="s">
        <v>243</v>
      </c>
      <c r="C219" s="4" t="s">
        <v>216</v>
      </c>
      <c r="D219" s="4" t="s">
        <v>244</v>
      </c>
      <c r="E219" s="4"/>
      <c r="F219" s="4"/>
      <c r="G219" s="4"/>
      <c r="H219" s="4"/>
      <c r="I219" s="4"/>
      <c r="J219" s="4"/>
      <c r="K219" s="4"/>
      <c r="L219" s="6">
        <f>L220</f>
        <v>139693</v>
      </c>
      <c r="M219" s="6">
        <f t="shared" ref="M219:N219" si="125">M220</f>
        <v>0</v>
      </c>
      <c r="N219" s="6">
        <f t="shared" si="125"/>
        <v>0</v>
      </c>
      <c r="O219" s="2"/>
    </row>
    <row r="220" spans="1:15" ht="38.25" outlineLevel="5" x14ac:dyDescent="0.25">
      <c r="A220" s="25">
        <v>210</v>
      </c>
      <c r="B220" s="7" t="s">
        <v>21</v>
      </c>
      <c r="C220" s="4" t="s">
        <v>216</v>
      </c>
      <c r="D220" s="4" t="s">
        <v>244</v>
      </c>
      <c r="E220" s="4" t="s">
        <v>22</v>
      </c>
      <c r="F220" s="4"/>
      <c r="G220" s="4"/>
      <c r="H220" s="4"/>
      <c r="I220" s="4"/>
      <c r="J220" s="4"/>
      <c r="K220" s="4"/>
      <c r="L220" s="6">
        <v>139693</v>
      </c>
      <c r="M220" s="6">
        <v>0</v>
      </c>
      <c r="N220" s="6">
        <v>0</v>
      </c>
      <c r="O220" s="2"/>
    </row>
    <row r="221" spans="1:15" ht="38.25" outlineLevel="4" x14ac:dyDescent="0.25">
      <c r="A221" s="25">
        <v>211</v>
      </c>
      <c r="B221" s="7" t="s">
        <v>243</v>
      </c>
      <c r="C221" s="4" t="s">
        <v>216</v>
      </c>
      <c r="D221" s="4" t="s">
        <v>245</v>
      </c>
      <c r="E221" s="4"/>
      <c r="F221" s="4"/>
      <c r="G221" s="4"/>
      <c r="H221" s="4"/>
      <c r="I221" s="4"/>
      <c r="J221" s="4"/>
      <c r="K221" s="4"/>
      <c r="L221" s="6">
        <f>L222</f>
        <v>8290.4</v>
      </c>
      <c r="M221" s="6">
        <f t="shared" ref="M221:N221" si="126">M222</f>
        <v>0</v>
      </c>
      <c r="N221" s="6">
        <f t="shared" si="126"/>
        <v>0</v>
      </c>
      <c r="O221" s="2"/>
    </row>
    <row r="222" spans="1:15" ht="38.25" outlineLevel="5" x14ac:dyDescent="0.25">
      <c r="A222" s="25">
        <v>212</v>
      </c>
      <c r="B222" s="7" t="s">
        <v>21</v>
      </c>
      <c r="C222" s="4" t="s">
        <v>216</v>
      </c>
      <c r="D222" s="4" t="s">
        <v>245</v>
      </c>
      <c r="E222" s="4" t="s">
        <v>22</v>
      </c>
      <c r="F222" s="4"/>
      <c r="G222" s="4"/>
      <c r="H222" s="4"/>
      <c r="I222" s="4"/>
      <c r="J222" s="4"/>
      <c r="K222" s="4"/>
      <c r="L222" s="6">
        <v>8290.4</v>
      </c>
      <c r="M222" s="6">
        <v>0</v>
      </c>
      <c r="N222" s="6">
        <v>0</v>
      </c>
      <c r="O222" s="2"/>
    </row>
    <row r="223" spans="1:15" ht="25.5" outlineLevel="3" x14ac:dyDescent="0.25">
      <c r="A223" s="25">
        <v>213</v>
      </c>
      <c r="B223" s="7" t="s">
        <v>209</v>
      </c>
      <c r="C223" s="4" t="s">
        <v>216</v>
      </c>
      <c r="D223" s="4" t="s">
        <v>210</v>
      </c>
      <c r="E223" s="4"/>
      <c r="F223" s="4"/>
      <c r="G223" s="4"/>
      <c r="H223" s="4"/>
      <c r="I223" s="4"/>
      <c r="J223" s="4"/>
      <c r="K223" s="4"/>
      <c r="L223" s="6">
        <f>L224</f>
        <v>504.4</v>
      </c>
      <c r="M223" s="6">
        <f t="shared" ref="M223:N223" si="127">M224</f>
        <v>0</v>
      </c>
      <c r="N223" s="6">
        <f t="shared" si="127"/>
        <v>0</v>
      </c>
      <c r="O223" s="2"/>
    </row>
    <row r="224" spans="1:15" ht="38.25" outlineLevel="4" x14ac:dyDescent="0.25">
      <c r="A224" s="25">
        <v>214</v>
      </c>
      <c r="B224" s="7" t="s">
        <v>246</v>
      </c>
      <c r="C224" s="4" t="s">
        <v>216</v>
      </c>
      <c r="D224" s="4" t="s">
        <v>247</v>
      </c>
      <c r="E224" s="4"/>
      <c r="F224" s="4"/>
      <c r="G224" s="4"/>
      <c r="H224" s="4"/>
      <c r="I224" s="4"/>
      <c r="J224" s="4"/>
      <c r="K224" s="4"/>
      <c r="L224" s="6">
        <f>L225</f>
        <v>504.4</v>
      </c>
      <c r="M224" s="6">
        <f t="shared" ref="M224:N224" si="128">M225</f>
        <v>0</v>
      </c>
      <c r="N224" s="6">
        <f t="shared" si="128"/>
        <v>0</v>
      </c>
      <c r="O224" s="2"/>
    </row>
    <row r="225" spans="1:15" ht="38.25" outlineLevel="5" x14ac:dyDescent="0.25">
      <c r="A225" s="25">
        <v>215</v>
      </c>
      <c r="B225" s="7" t="s">
        <v>21</v>
      </c>
      <c r="C225" s="4" t="s">
        <v>216</v>
      </c>
      <c r="D225" s="4" t="s">
        <v>247</v>
      </c>
      <c r="E225" s="4" t="s">
        <v>22</v>
      </c>
      <c r="F225" s="4"/>
      <c r="G225" s="4"/>
      <c r="H225" s="4"/>
      <c r="I225" s="4"/>
      <c r="J225" s="4"/>
      <c r="K225" s="4"/>
      <c r="L225" s="6">
        <v>504.4</v>
      </c>
      <c r="M225" s="6">
        <v>0</v>
      </c>
      <c r="N225" s="6">
        <v>0</v>
      </c>
      <c r="O225" s="2"/>
    </row>
    <row r="226" spans="1:15" s="19" customFormat="1" outlineLevel="1" x14ac:dyDescent="0.25">
      <c r="A226" s="24">
        <v>216</v>
      </c>
      <c r="B226" s="15" t="s">
        <v>248</v>
      </c>
      <c r="C226" s="16" t="s">
        <v>249</v>
      </c>
      <c r="D226" s="16"/>
      <c r="E226" s="16"/>
      <c r="F226" s="4"/>
      <c r="G226" s="4"/>
      <c r="H226" s="4"/>
      <c r="I226" s="4"/>
      <c r="J226" s="4"/>
      <c r="K226" s="4"/>
      <c r="L226" s="17">
        <f>L227</f>
        <v>936</v>
      </c>
      <c r="M226" s="17">
        <f t="shared" ref="M226:N226" si="129">M227</f>
        <v>1436</v>
      </c>
      <c r="N226" s="17">
        <f t="shared" si="129"/>
        <v>1436</v>
      </c>
      <c r="O226" s="18"/>
    </row>
    <row r="227" spans="1:15" ht="51" outlineLevel="2" x14ac:dyDescent="0.25">
      <c r="A227" s="25">
        <v>217</v>
      </c>
      <c r="B227" s="7" t="s">
        <v>143</v>
      </c>
      <c r="C227" s="4" t="s">
        <v>249</v>
      </c>
      <c r="D227" s="4" t="s">
        <v>144</v>
      </c>
      <c r="E227" s="4"/>
      <c r="F227" s="4"/>
      <c r="G227" s="4"/>
      <c r="H227" s="4"/>
      <c r="I227" s="4"/>
      <c r="J227" s="4"/>
      <c r="K227" s="4"/>
      <c r="L227" s="6">
        <f>L228</f>
        <v>936</v>
      </c>
      <c r="M227" s="6">
        <f t="shared" ref="M227:N227" si="130">M228</f>
        <v>1436</v>
      </c>
      <c r="N227" s="6">
        <f t="shared" si="130"/>
        <v>1436</v>
      </c>
      <c r="O227" s="2"/>
    </row>
    <row r="228" spans="1:15" ht="38.25" outlineLevel="3" x14ac:dyDescent="0.25">
      <c r="A228" s="25">
        <v>218</v>
      </c>
      <c r="B228" s="7" t="s">
        <v>250</v>
      </c>
      <c r="C228" s="4" t="s">
        <v>249</v>
      </c>
      <c r="D228" s="4" t="s">
        <v>251</v>
      </c>
      <c r="E228" s="4"/>
      <c r="F228" s="4"/>
      <c r="G228" s="4"/>
      <c r="H228" s="4"/>
      <c r="I228" s="4"/>
      <c r="J228" s="4"/>
      <c r="K228" s="4"/>
      <c r="L228" s="6">
        <f>L229+L231</f>
        <v>936</v>
      </c>
      <c r="M228" s="6">
        <f t="shared" ref="M228:N228" si="131">M229+M231</f>
        <v>1436</v>
      </c>
      <c r="N228" s="6">
        <f t="shared" si="131"/>
        <v>1436</v>
      </c>
      <c r="O228" s="2"/>
    </row>
    <row r="229" spans="1:15" ht="38.25" outlineLevel="4" x14ac:dyDescent="0.25">
      <c r="A229" s="25">
        <v>219</v>
      </c>
      <c r="B229" s="7" t="s">
        <v>252</v>
      </c>
      <c r="C229" s="4" t="s">
        <v>249</v>
      </c>
      <c r="D229" s="4" t="s">
        <v>253</v>
      </c>
      <c r="E229" s="4"/>
      <c r="F229" s="4"/>
      <c r="G229" s="4"/>
      <c r="H229" s="4"/>
      <c r="I229" s="4"/>
      <c r="J229" s="4"/>
      <c r="K229" s="4"/>
      <c r="L229" s="6">
        <f>L230</f>
        <v>0</v>
      </c>
      <c r="M229" s="6">
        <f t="shared" ref="M229:N229" si="132">M230</f>
        <v>500</v>
      </c>
      <c r="N229" s="6">
        <f t="shared" si="132"/>
        <v>500</v>
      </c>
      <c r="O229" s="2"/>
    </row>
    <row r="230" spans="1:15" ht="38.25" outlineLevel="5" x14ac:dyDescent="0.25">
      <c r="A230" s="25">
        <v>220</v>
      </c>
      <c r="B230" s="7" t="s">
        <v>21</v>
      </c>
      <c r="C230" s="4" t="s">
        <v>249</v>
      </c>
      <c r="D230" s="4" t="s">
        <v>253</v>
      </c>
      <c r="E230" s="4" t="s">
        <v>22</v>
      </c>
      <c r="F230" s="4"/>
      <c r="G230" s="4"/>
      <c r="H230" s="4"/>
      <c r="I230" s="4"/>
      <c r="J230" s="4"/>
      <c r="K230" s="4"/>
      <c r="L230" s="6">
        <v>0</v>
      </c>
      <c r="M230" s="6">
        <v>500</v>
      </c>
      <c r="N230" s="6">
        <v>500</v>
      </c>
      <c r="O230" s="2"/>
    </row>
    <row r="231" spans="1:15" ht="38.25" outlineLevel="4" x14ac:dyDescent="0.25">
      <c r="A231" s="25">
        <v>221</v>
      </c>
      <c r="B231" s="7" t="s">
        <v>254</v>
      </c>
      <c r="C231" s="4" t="s">
        <v>249</v>
      </c>
      <c r="D231" s="4" t="s">
        <v>255</v>
      </c>
      <c r="E231" s="4"/>
      <c r="F231" s="4"/>
      <c r="G231" s="4"/>
      <c r="H231" s="4"/>
      <c r="I231" s="4"/>
      <c r="J231" s="4"/>
      <c r="K231" s="4"/>
      <c r="L231" s="6">
        <f>L232</f>
        <v>936</v>
      </c>
      <c r="M231" s="6">
        <f t="shared" ref="M231:N231" si="133">M232</f>
        <v>936</v>
      </c>
      <c r="N231" s="6">
        <f t="shared" si="133"/>
        <v>936</v>
      </c>
      <c r="O231" s="2"/>
    </row>
    <row r="232" spans="1:15" ht="38.25" outlineLevel="5" x14ac:dyDescent="0.25">
      <c r="A232" s="25">
        <v>222</v>
      </c>
      <c r="B232" s="7" t="s">
        <v>21</v>
      </c>
      <c r="C232" s="4" t="s">
        <v>249</v>
      </c>
      <c r="D232" s="4" t="s">
        <v>255</v>
      </c>
      <c r="E232" s="4" t="s">
        <v>22</v>
      </c>
      <c r="F232" s="4"/>
      <c r="G232" s="4"/>
      <c r="H232" s="4"/>
      <c r="I232" s="4"/>
      <c r="J232" s="4"/>
      <c r="K232" s="4"/>
      <c r="L232" s="6">
        <v>936</v>
      </c>
      <c r="M232" s="6">
        <v>936</v>
      </c>
      <c r="N232" s="6">
        <v>936</v>
      </c>
      <c r="O232" s="2"/>
    </row>
    <row r="233" spans="1:15" s="19" customFormat="1" ht="25.5" outlineLevel="1" x14ac:dyDescent="0.25">
      <c r="A233" s="24">
        <v>223</v>
      </c>
      <c r="B233" s="15" t="s">
        <v>256</v>
      </c>
      <c r="C233" s="16" t="s">
        <v>257</v>
      </c>
      <c r="D233" s="16"/>
      <c r="E233" s="16"/>
      <c r="F233" s="4"/>
      <c r="G233" s="4"/>
      <c r="H233" s="4"/>
      <c r="I233" s="4"/>
      <c r="J233" s="4"/>
      <c r="K233" s="4"/>
      <c r="L233" s="17">
        <f>L234+L240+L255+L261</f>
        <v>5581.3600000000006</v>
      </c>
      <c r="M233" s="17">
        <f t="shared" ref="M233:N233" si="134">M234+M240+M255+M261</f>
        <v>6021.3600000000006</v>
      </c>
      <c r="N233" s="17">
        <f t="shared" si="134"/>
        <v>6031.3600000000006</v>
      </c>
      <c r="O233" s="18"/>
    </row>
    <row r="234" spans="1:15" ht="51" outlineLevel="2" x14ac:dyDescent="0.25">
      <c r="A234" s="25">
        <v>224</v>
      </c>
      <c r="B234" s="7" t="s">
        <v>258</v>
      </c>
      <c r="C234" s="4" t="s">
        <v>257</v>
      </c>
      <c r="D234" s="4" t="s">
        <v>259</v>
      </c>
      <c r="E234" s="4"/>
      <c r="F234" s="4"/>
      <c r="G234" s="4"/>
      <c r="H234" s="4"/>
      <c r="I234" s="4"/>
      <c r="J234" s="4"/>
      <c r="K234" s="4"/>
      <c r="L234" s="6">
        <f>L235</f>
        <v>1600</v>
      </c>
      <c r="M234" s="6">
        <f t="shared" ref="M234:N234" si="135">M235</f>
        <v>2000</v>
      </c>
      <c r="N234" s="6">
        <f t="shared" si="135"/>
        <v>2000</v>
      </c>
      <c r="O234" s="2"/>
    </row>
    <row r="235" spans="1:15" ht="25.5" outlineLevel="3" x14ac:dyDescent="0.25">
      <c r="A235" s="25">
        <v>225</v>
      </c>
      <c r="B235" s="7" t="s">
        <v>260</v>
      </c>
      <c r="C235" s="4" t="s">
        <v>257</v>
      </c>
      <c r="D235" s="4" t="s">
        <v>261</v>
      </c>
      <c r="E235" s="4"/>
      <c r="F235" s="4"/>
      <c r="G235" s="4"/>
      <c r="H235" s="4"/>
      <c r="I235" s="4"/>
      <c r="J235" s="4"/>
      <c r="K235" s="4"/>
      <c r="L235" s="6">
        <f>L236+L238</f>
        <v>1600</v>
      </c>
      <c r="M235" s="6">
        <f t="shared" ref="M235:N235" si="136">M236+M238</f>
        <v>2000</v>
      </c>
      <c r="N235" s="6">
        <f t="shared" si="136"/>
        <v>2000</v>
      </c>
      <c r="O235" s="2"/>
    </row>
    <row r="236" spans="1:15" ht="51" outlineLevel="4" x14ac:dyDescent="0.25">
      <c r="A236" s="25">
        <v>226</v>
      </c>
      <c r="B236" s="7" t="s">
        <v>262</v>
      </c>
      <c r="C236" s="4" t="s">
        <v>257</v>
      </c>
      <c r="D236" s="4" t="s">
        <v>263</v>
      </c>
      <c r="E236" s="4"/>
      <c r="F236" s="4"/>
      <c r="G236" s="4"/>
      <c r="H236" s="4"/>
      <c r="I236" s="4"/>
      <c r="J236" s="4"/>
      <c r="K236" s="4"/>
      <c r="L236" s="6">
        <f>L237</f>
        <v>1000</v>
      </c>
      <c r="M236" s="6">
        <f t="shared" ref="M236:N236" si="137">M237</f>
        <v>1400</v>
      </c>
      <c r="N236" s="6">
        <f t="shared" si="137"/>
        <v>1400</v>
      </c>
      <c r="O236" s="2"/>
    </row>
    <row r="237" spans="1:15" ht="38.25" outlineLevel="5" x14ac:dyDescent="0.25">
      <c r="A237" s="25">
        <v>227</v>
      </c>
      <c r="B237" s="7" t="s">
        <v>21</v>
      </c>
      <c r="C237" s="4" t="s">
        <v>257</v>
      </c>
      <c r="D237" s="4" t="s">
        <v>263</v>
      </c>
      <c r="E237" s="4" t="s">
        <v>22</v>
      </c>
      <c r="F237" s="4"/>
      <c r="G237" s="4"/>
      <c r="H237" s="4"/>
      <c r="I237" s="4"/>
      <c r="J237" s="4"/>
      <c r="K237" s="4"/>
      <c r="L237" s="6">
        <v>1000</v>
      </c>
      <c r="M237" s="6">
        <v>1400</v>
      </c>
      <c r="N237" s="6">
        <v>1400</v>
      </c>
      <c r="O237" s="2"/>
    </row>
    <row r="238" spans="1:15" ht="51" outlineLevel="4" x14ac:dyDescent="0.25">
      <c r="A238" s="25">
        <v>228</v>
      </c>
      <c r="B238" s="7" t="s">
        <v>264</v>
      </c>
      <c r="C238" s="4" t="s">
        <v>257</v>
      </c>
      <c r="D238" s="4" t="s">
        <v>265</v>
      </c>
      <c r="E238" s="4"/>
      <c r="F238" s="4"/>
      <c r="G238" s="4"/>
      <c r="H238" s="4"/>
      <c r="I238" s="4"/>
      <c r="J238" s="4"/>
      <c r="K238" s="4"/>
      <c r="L238" s="6">
        <f>L239</f>
        <v>600</v>
      </c>
      <c r="M238" s="6">
        <f t="shared" ref="M238:N238" si="138">M239</f>
        <v>600</v>
      </c>
      <c r="N238" s="6">
        <f t="shared" si="138"/>
        <v>600</v>
      </c>
      <c r="O238" s="2"/>
    </row>
    <row r="239" spans="1:15" ht="38.25" outlineLevel="5" x14ac:dyDescent="0.25">
      <c r="A239" s="25">
        <v>229</v>
      </c>
      <c r="B239" s="7" t="s">
        <v>21</v>
      </c>
      <c r="C239" s="4" t="s">
        <v>257</v>
      </c>
      <c r="D239" s="4" t="s">
        <v>265</v>
      </c>
      <c r="E239" s="4" t="s">
        <v>22</v>
      </c>
      <c r="F239" s="4"/>
      <c r="G239" s="4"/>
      <c r="H239" s="4"/>
      <c r="I239" s="4"/>
      <c r="J239" s="4"/>
      <c r="K239" s="4"/>
      <c r="L239" s="6">
        <v>600</v>
      </c>
      <c r="M239" s="6">
        <v>600</v>
      </c>
      <c r="N239" s="6">
        <v>600</v>
      </c>
      <c r="O239" s="2"/>
    </row>
    <row r="240" spans="1:15" ht="76.5" outlineLevel="2" x14ac:dyDescent="0.25">
      <c r="A240" s="25">
        <v>230</v>
      </c>
      <c r="B240" s="7" t="s">
        <v>78</v>
      </c>
      <c r="C240" s="4" t="s">
        <v>257</v>
      </c>
      <c r="D240" s="4" t="s">
        <v>79</v>
      </c>
      <c r="E240" s="4"/>
      <c r="F240" s="4"/>
      <c r="G240" s="4"/>
      <c r="H240" s="4"/>
      <c r="I240" s="4"/>
      <c r="J240" s="4"/>
      <c r="K240" s="4"/>
      <c r="L240" s="6">
        <f>L241+L250</f>
        <v>3110</v>
      </c>
      <c r="M240" s="6">
        <f t="shared" ref="M240:N240" si="139">M241+M250</f>
        <v>3150</v>
      </c>
      <c r="N240" s="6">
        <f t="shared" si="139"/>
        <v>3160</v>
      </c>
      <c r="O240" s="2"/>
    </row>
    <row r="241" spans="1:15" ht="102" outlineLevel="3" x14ac:dyDescent="0.25">
      <c r="A241" s="25">
        <v>231</v>
      </c>
      <c r="B241" s="7" t="s">
        <v>80</v>
      </c>
      <c r="C241" s="4" t="s">
        <v>257</v>
      </c>
      <c r="D241" s="4" t="s">
        <v>81</v>
      </c>
      <c r="E241" s="4"/>
      <c r="F241" s="4"/>
      <c r="G241" s="4"/>
      <c r="H241" s="4"/>
      <c r="I241" s="4"/>
      <c r="J241" s="4"/>
      <c r="K241" s="4"/>
      <c r="L241" s="6">
        <f>L242+L244+L246+L248</f>
        <v>1510</v>
      </c>
      <c r="M241" s="6">
        <f t="shared" ref="M241:N241" si="140">M242+M244+M246+M248</f>
        <v>1550</v>
      </c>
      <c r="N241" s="6">
        <f t="shared" si="140"/>
        <v>1560</v>
      </c>
      <c r="O241" s="2"/>
    </row>
    <row r="242" spans="1:15" ht="76.5" outlineLevel="4" x14ac:dyDescent="0.25">
      <c r="A242" s="25">
        <v>232</v>
      </c>
      <c r="B242" s="7" t="s">
        <v>266</v>
      </c>
      <c r="C242" s="4" t="s">
        <v>257</v>
      </c>
      <c r="D242" s="4" t="s">
        <v>267</v>
      </c>
      <c r="E242" s="4"/>
      <c r="F242" s="4"/>
      <c r="G242" s="4"/>
      <c r="H242" s="4"/>
      <c r="I242" s="4"/>
      <c r="J242" s="4"/>
      <c r="K242" s="4"/>
      <c r="L242" s="6">
        <f>L243</f>
        <v>920</v>
      </c>
      <c r="M242" s="6">
        <f t="shared" ref="M242:N242" si="141">M243</f>
        <v>960</v>
      </c>
      <c r="N242" s="6">
        <f t="shared" si="141"/>
        <v>970</v>
      </c>
      <c r="O242" s="2"/>
    </row>
    <row r="243" spans="1:15" ht="38.25" outlineLevel="5" x14ac:dyDescent="0.25">
      <c r="A243" s="25">
        <v>233</v>
      </c>
      <c r="B243" s="7" t="s">
        <v>21</v>
      </c>
      <c r="C243" s="4" t="s">
        <v>257</v>
      </c>
      <c r="D243" s="4" t="s">
        <v>267</v>
      </c>
      <c r="E243" s="4" t="s">
        <v>22</v>
      </c>
      <c r="F243" s="4"/>
      <c r="G243" s="4"/>
      <c r="H243" s="4"/>
      <c r="I243" s="4"/>
      <c r="J243" s="4"/>
      <c r="K243" s="4"/>
      <c r="L243" s="6">
        <v>920</v>
      </c>
      <c r="M243" s="6">
        <v>960</v>
      </c>
      <c r="N243" s="6">
        <v>970</v>
      </c>
      <c r="O243" s="2"/>
    </row>
    <row r="244" spans="1:15" ht="63.75" outlineLevel="4" x14ac:dyDescent="0.25">
      <c r="A244" s="25">
        <v>234</v>
      </c>
      <c r="B244" s="7" t="s">
        <v>268</v>
      </c>
      <c r="C244" s="4" t="s">
        <v>257</v>
      </c>
      <c r="D244" s="4" t="s">
        <v>269</v>
      </c>
      <c r="E244" s="4"/>
      <c r="F244" s="4"/>
      <c r="G244" s="4"/>
      <c r="H244" s="4"/>
      <c r="I244" s="4"/>
      <c r="J244" s="4"/>
      <c r="K244" s="4"/>
      <c r="L244" s="6">
        <f>L245</f>
        <v>380</v>
      </c>
      <c r="M244" s="6">
        <f t="shared" ref="M244:N244" si="142">M245</f>
        <v>380</v>
      </c>
      <c r="N244" s="6">
        <f t="shared" si="142"/>
        <v>380</v>
      </c>
      <c r="O244" s="2"/>
    </row>
    <row r="245" spans="1:15" ht="38.25" outlineLevel="5" x14ac:dyDescent="0.25">
      <c r="A245" s="25">
        <v>235</v>
      </c>
      <c r="B245" s="7" t="s">
        <v>21</v>
      </c>
      <c r="C245" s="4" t="s">
        <v>257</v>
      </c>
      <c r="D245" s="4" t="s">
        <v>269</v>
      </c>
      <c r="E245" s="4" t="s">
        <v>22</v>
      </c>
      <c r="F245" s="4"/>
      <c r="G245" s="4"/>
      <c r="H245" s="4"/>
      <c r="I245" s="4"/>
      <c r="J245" s="4"/>
      <c r="K245" s="4"/>
      <c r="L245" s="6">
        <v>380</v>
      </c>
      <c r="M245" s="6">
        <v>380</v>
      </c>
      <c r="N245" s="6">
        <v>380</v>
      </c>
      <c r="O245" s="2"/>
    </row>
    <row r="246" spans="1:15" ht="63.75" outlineLevel="4" x14ac:dyDescent="0.25">
      <c r="A246" s="25">
        <v>236</v>
      </c>
      <c r="B246" s="7" t="s">
        <v>270</v>
      </c>
      <c r="C246" s="4" t="s">
        <v>257</v>
      </c>
      <c r="D246" s="4" t="s">
        <v>271</v>
      </c>
      <c r="E246" s="4"/>
      <c r="F246" s="4"/>
      <c r="G246" s="4"/>
      <c r="H246" s="4"/>
      <c r="I246" s="4"/>
      <c r="J246" s="4"/>
      <c r="K246" s="4"/>
      <c r="L246" s="6">
        <f>L247</f>
        <v>200</v>
      </c>
      <c r="M246" s="6">
        <f t="shared" ref="M246:N246" si="143">M247</f>
        <v>200</v>
      </c>
      <c r="N246" s="6">
        <f t="shared" si="143"/>
        <v>200</v>
      </c>
      <c r="O246" s="2"/>
    </row>
    <row r="247" spans="1:15" outlineLevel="5" x14ac:dyDescent="0.25">
      <c r="A247" s="25">
        <v>237</v>
      </c>
      <c r="B247" s="7" t="s">
        <v>33</v>
      </c>
      <c r="C247" s="4" t="s">
        <v>257</v>
      </c>
      <c r="D247" s="4" t="s">
        <v>271</v>
      </c>
      <c r="E247" s="4" t="s">
        <v>34</v>
      </c>
      <c r="F247" s="4"/>
      <c r="G247" s="4"/>
      <c r="H247" s="4"/>
      <c r="I247" s="4"/>
      <c r="J247" s="4"/>
      <c r="K247" s="4"/>
      <c r="L247" s="6">
        <v>200</v>
      </c>
      <c r="M247" s="6">
        <v>200</v>
      </c>
      <c r="N247" s="6">
        <v>200</v>
      </c>
      <c r="O247" s="2"/>
    </row>
    <row r="248" spans="1:15" ht="89.25" outlineLevel="4" x14ac:dyDescent="0.25">
      <c r="A248" s="25">
        <v>238</v>
      </c>
      <c r="B248" s="7" t="s">
        <v>272</v>
      </c>
      <c r="C248" s="4" t="s">
        <v>257</v>
      </c>
      <c r="D248" s="4" t="s">
        <v>273</v>
      </c>
      <c r="E248" s="4"/>
      <c r="F248" s="4"/>
      <c r="G248" s="4"/>
      <c r="H248" s="4"/>
      <c r="I248" s="4"/>
      <c r="J248" s="4"/>
      <c r="K248" s="4"/>
      <c r="L248" s="6">
        <f>L249</f>
        <v>10</v>
      </c>
      <c r="M248" s="6">
        <f t="shared" ref="M248:N248" si="144">M249</f>
        <v>10</v>
      </c>
      <c r="N248" s="6">
        <f t="shared" si="144"/>
        <v>10</v>
      </c>
      <c r="O248" s="2"/>
    </row>
    <row r="249" spans="1:15" ht="38.25" outlineLevel="5" x14ac:dyDescent="0.25">
      <c r="A249" s="25">
        <v>239</v>
      </c>
      <c r="B249" s="7" t="s">
        <v>21</v>
      </c>
      <c r="C249" s="4" t="s">
        <v>257</v>
      </c>
      <c r="D249" s="4" t="s">
        <v>273</v>
      </c>
      <c r="E249" s="4" t="s">
        <v>22</v>
      </c>
      <c r="F249" s="4"/>
      <c r="G249" s="4"/>
      <c r="H249" s="4"/>
      <c r="I249" s="4"/>
      <c r="J249" s="4"/>
      <c r="K249" s="4"/>
      <c r="L249" s="6">
        <v>10</v>
      </c>
      <c r="M249" s="6">
        <v>10</v>
      </c>
      <c r="N249" s="6">
        <v>10</v>
      </c>
      <c r="O249" s="2"/>
    </row>
    <row r="250" spans="1:15" ht="51" outlineLevel="3" x14ac:dyDescent="0.25">
      <c r="A250" s="25">
        <v>240</v>
      </c>
      <c r="B250" s="7" t="s">
        <v>201</v>
      </c>
      <c r="C250" s="4" t="s">
        <v>257</v>
      </c>
      <c r="D250" s="4" t="s">
        <v>202</v>
      </c>
      <c r="E250" s="4"/>
      <c r="F250" s="4"/>
      <c r="G250" s="4"/>
      <c r="H250" s="4"/>
      <c r="I250" s="4"/>
      <c r="J250" s="4"/>
      <c r="K250" s="4"/>
      <c r="L250" s="6">
        <f>L251+L253</f>
        <v>1600</v>
      </c>
      <c r="M250" s="6">
        <f t="shared" ref="M250:N250" si="145">M251+M253</f>
        <v>1600</v>
      </c>
      <c r="N250" s="6">
        <f t="shared" si="145"/>
        <v>1600</v>
      </c>
      <c r="O250" s="2"/>
    </row>
    <row r="251" spans="1:15" ht="114.75" outlineLevel="4" x14ac:dyDescent="0.25">
      <c r="A251" s="25">
        <v>241</v>
      </c>
      <c r="B251" s="7" t="s">
        <v>203</v>
      </c>
      <c r="C251" s="4" t="s">
        <v>257</v>
      </c>
      <c r="D251" s="4" t="s">
        <v>204</v>
      </c>
      <c r="E251" s="4"/>
      <c r="F251" s="4"/>
      <c r="G251" s="4"/>
      <c r="H251" s="4"/>
      <c r="I251" s="4"/>
      <c r="J251" s="4"/>
      <c r="K251" s="4"/>
      <c r="L251" s="6">
        <f>L252</f>
        <v>1300</v>
      </c>
      <c r="M251" s="6">
        <f t="shared" ref="M251:N251" si="146">M252</f>
        <v>1300</v>
      </c>
      <c r="N251" s="6">
        <f t="shared" si="146"/>
        <v>1300</v>
      </c>
      <c r="O251" s="2"/>
    </row>
    <row r="252" spans="1:15" ht="38.25" outlineLevel="5" x14ac:dyDescent="0.25">
      <c r="A252" s="25">
        <v>242</v>
      </c>
      <c r="B252" s="7" t="s">
        <v>21</v>
      </c>
      <c r="C252" s="4" t="s">
        <v>257</v>
      </c>
      <c r="D252" s="4" t="s">
        <v>204</v>
      </c>
      <c r="E252" s="4" t="s">
        <v>22</v>
      </c>
      <c r="F252" s="4"/>
      <c r="G252" s="4"/>
      <c r="H252" s="4"/>
      <c r="I252" s="4"/>
      <c r="J252" s="4"/>
      <c r="K252" s="4"/>
      <c r="L252" s="6">
        <v>1300</v>
      </c>
      <c r="M252" s="6">
        <v>1300</v>
      </c>
      <c r="N252" s="6">
        <v>1300</v>
      </c>
      <c r="O252" s="2"/>
    </row>
    <row r="253" spans="1:15" ht="25.5" outlineLevel="4" x14ac:dyDescent="0.25">
      <c r="A253" s="25">
        <v>243</v>
      </c>
      <c r="B253" s="7" t="s">
        <v>274</v>
      </c>
      <c r="C253" s="4" t="s">
        <v>257</v>
      </c>
      <c r="D253" s="4" t="s">
        <v>275</v>
      </c>
      <c r="E253" s="4"/>
      <c r="F253" s="4"/>
      <c r="G253" s="4"/>
      <c r="H253" s="4"/>
      <c r="I253" s="4"/>
      <c r="J253" s="4"/>
      <c r="K253" s="4"/>
      <c r="L253" s="6">
        <f>L254</f>
        <v>300</v>
      </c>
      <c r="M253" s="6">
        <f t="shared" ref="M253:N253" si="147">M254</f>
        <v>300</v>
      </c>
      <c r="N253" s="6">
        <f t="shared" si="147"/>
        <v>300</v>
      </c>
      <c r="O253" s="2"/>
    </row>
    <row r="254" spans="1:15" ht="38.25" outlineLevel="5" x14ac:dyDescent="0.25">
      <c r="A254" s="25">
        <v>244</v>
      </c>
      <c r="B254" s="7" t="s">
        <v>21</v>
      </c>
      <c r="C254" s="4" t="s">
        <v>257</v>
      </c>
      <c r="D254" s="4" t="s">
        <v>275</v>
      </c>
      <c r="E254" s="4" t="s">
        <v>22</v>
      </c>
      <c r="F254" s="4"/>
      <c r="G254" s="4"/>
      <c r="H254" s="4"/>
      <c r="I254" s="4"/>
      <c r="J254" s="4"/>
      <c r="K254" s="4"/>
      <c r="L254" s="6">
        <v>300</v>
      </c>
      <c r="M254" s="6">
        <v>300</v>
      </c>
      <c r="N254" s="6">
        <v>300</v>
      </c>
      <c r="O254" s="2"/>
    </row>
    <row r="255" spans="1:15" ht="38.25" outlineLevel="2" x14ac:dyDescent="0.25">
      <c r="A255" s="25">
        <v>245</v>
      </c>
      <c r="B255" s="7" t="s">
        <v>276</v>
      </c>
      <c r="C255" s="4" t="s">
        <v>257</v>
      </c>
      <c r="D255" s="4" t="s">
        <v>277</v>
      </c>
      <c r="E255" s="4"/>
      <c r="F255" s="4"/>
      <c r="G255" s="4"/>
      <c r="H255" s="4"/>
      <c r="I255" s="4"/>
      <c r="J255" s="4"/>
      <c r="K255" s="4"/>
      <c r="L255" s="6">
        <f>L256</f>
        <v>292.60000000000002</v>
      </c>
      <c r="M255" s="6">
        <f t="shared" ref="M255:N255" si="148">M256</f>
        <v>292.60000000000002</v>
      </c>
      <c r="N255" s="6">
        <f t="shared" si="148"/>
        <v>292.60000000000002</v>
      </c>
      <c r="O255" s="2"/>
    </row>
    <row r="256" spans="1:15" ht="38.25" outlineLevel="3" x14ac:dyDescent="0.25">
      <c r="A256" s="25">
        <v>246</v>
      </c>
      <c r="B256" s="7" t="s">
        <v>278</v>
      </c>
      <c r="C256" s="4" t="s">
        <v>257</v>
      </c>
      <c r="D256" s="4" t="s">
        <v>279</v>
      </c>
      <c r="E256" s="4"/>
      <c r="F256" s="4"/>
      <c r="G256" s="4"/>
      <c r="H256" s="4"/>
      <c r="I256" s="4"/>
      <c r="J256" s="4"/>
      <c r="K256" s="4"/>
      <c r="L256" s="6">
        <f>L257+L259</f>
        <v>292.60000000000002</v>
      </c>
      <c r="M256" s="6">
        <f t="shared" ref="M256:N256" si="149">M257+M259</f>
        <v>292.60000000000002</v>
      </c>
      <c r="N256" s="6">
        <f t="shared" si="149"/>
        <v>292.60000000000002</v>
      </c>
      <c r="O256" s="2"/>
    </row>
    <row r="257" spans="1:15" ht="38.25" outlineLevel="4" x14ac:dyDescent="0.25">
      <c r="A257" s="25">
        <v>247</v>
      </c>
      <c r="B257" s="7" t="s">
        <v>280</v>
      </c>
      <c r="C257" s="4" t="s">
        <v>257</v>
      </c>
      <c r="D257" s="4" t="s">
        <v>281</v>
      </c>
      <c r="E257" s="4"/>
      <c r="F257" s="4"/>
      <c r="G257" s="4"/>
      <c r="H257" s="4"/>
      <c r="I257" s="4"/>
      <c r="J257" s="4"/>
      <c r="K257" s="4"/>
      <c r="L257" s="6">
        <f>L258</f>
        <v>112.6</v>
      </c>
      <c r="M257" s="6">
        <f t="shared" ref="M257:N257" si="150">M258</f>
        <v>112.6</v>
      </c>
      <c r="N257" s="6">
        <f t="shared" si="150"/>
        <v>112.6</v>
      </c>
      <c r="O257" s="2"/>
    </row>
    <row r="258" spans="1:15" ht="38.25" outlineLevel="5" x14ac:dyDescent="0.25">
      <c r="A258" s="25">
        <v>248</v>
      </c>
      <c r="B258" s="7" t="s">
        <v>21</v>
      </c>
      <c r="C258" s="4" t="s">
        <v>257</v>
      </c>
      <c r="D258" s="4" t="s">
        <v>281</v>
      </c>
      <c r="E258" s="4" t="s">
        <v>22</v>
      </c>
      <c r="F258" s="4"/>
      <c r="G258" s="4"/>
      <c r="H258" s="4"/>
      <c r="I258" s="4"/>
      <c r="J258" s="4"/>
      <c r="K258" s="4"/>
      <c r="L258" s="6">
        <v>112.6</v>
      </c>
      <c r="M258" s="6">
        <v>112.6</v>
      </c>
      <c r="N258" s="6">
        <v>112.6</v>
      </c>
      <c r="O258" s="2"/>
    </row>
    <row r="259" spans="1:15" ht="51" outlineLevel="4" x14ac:dyDescent="0.25">
      <c r="A259" s="25">
        <v>249</v>
      </c>
      <c r="B259" s="7" t="s">
        <v>282</v>
      </c>
      <c r="C259" s="4" t="s">
        <v>257</v>
      </c>
      <c r="D259" s="4" t="s">
        <v>283</v>
      </c>
      <c r="E259" s="4"/>
      <c r="F259" s="4"/>
      <c r="G259" s="4"/>
      <c r="H259" s="4"/>
      <c r="I259" s="4"/>
      <c r="J259" s="4"/>
      <c r="K259" s="4"/>
      <c r="L259" s="6">
        <f>L260</f>
        <v>180</v>
      </c>
      <c r="M259" s="6">
        <f t="shared" ref="M259:N259" si="151">M260</f>
        <v>180</v>
      </c>
      <c r="N259" s="6">
        <f t="shared" si="151"/>
        <v>180</v>
      </c>
      <c r="O259" s="2"/>
    </row>
    <row r="260" spans="1:15" ht="38.25" outlineLevel="5" x14ac:dyDescent="0.25">
      <c r="A260" s="25">
        <v>250</v>
      </c>
      <c r="B260" s="7" t="s">
        <v>21</v>
      </c>
      <c r="C260" s="4" t="s">
        <v>257</v>
      </c>
      <c r="D260" s="4" t="s">
        <v>283</v>
      </c>
      <c r="E260" s="4" t="s">
        <v>22</v>
      </c>
      <c r="F260" s="4"/>
      <c r="G260" s="4"/>
      <c r="H260" s="4"/>
      <c r="I260" s="4"/>
      <c r="J260" s="4"/>
      <c r="K260" s="4"/>
      <c r="L260" s="6">
        <v>180</v>
      </c>
      <c r="M260" s="6">
        <v>180</v>
      </c>
      <c r="N260" s="6">
        <v>180</v>
      </c>
      <c r="O260" s="2"/>
    </row>
    <row r="261" spans="1:15" ht="51" outlineLevel="2" x14ac:dyDescent="0.25">
      <c r="A261" s="25">
        <v>251</v>
      </c>
      <c r="B261" s="7" t="s">
        <v>183</v>
      </c>
      <c r="C261" s="4" t="s">
        <v>257</v>
      </c>
      <c r="D261" s="4" t="s">
        <v>184</v>
      </c>
      <c r="E261" s="4"/>
      <c r="F261" s="4"/>
      <c r="G261" s="4"/>
      <c r="H261" s="4"/>
      <c r="I261" s="4"/>
      <c r="J261" s="4"/>
      <c r="K261" s="4"/>
      <c r="L261" s="6">
        <f>L262</f>
        <v>578.76</v>
      </c>
      <c r="M261" s="6">
        <f t="shared" ref="M261:N261" si="152">M262</f>
        <v>578.76</v>
      </c>
      <c r="N261" s="6">
        <f t="shared" si="152"/>
        <v>578.76</v>
      </c>
      <c r="O261" s="2"/>
    </row>
    <row r="262" spans="1:15" ht="51" outlineLevel="3" x14ac:dyDescent="0.25">
      <c r="A262" s="25">
        <v>252</v>
      </c>
      <c r="B262" s="7" t="s">
        <v>284</v>
      </c>
      <c r="C262" s="4" t="s">
        <v>257</v>
      </c>
      <c r="D262" s="4" t="s">
        <v>285</v>
      </c>
      <c r="E262" s="4"/>
      <c r="F262" s="4"/>
      <c r="G262" s="4"/>
      <c r="H262" s="4"/>
      <c r="I262" s="4"/>
      <c r="J262" s="4"/>
      <c r="K262" s="4"/>
      <c r="L262" s="6">
        <f>L263</f>
        <v>578.76</v>
      </c>
      <c r="M262" s="6">
        <f t="shared" ref="M262:N262" si="153">M263</f>
        <v>578.76</v>
      </c>
      <c r="N262" s="6">
        <f t="shared" si="153"/>
        <v>578.76</v>
      </c>
      <c r="O262" s="2"/>
    </row>
    <row r="263" spans="1:15" ht="38.25" outlineLevel="4" x14ac:dyDescent="0.25">
      <c r="A263" s="25">
        <v>253</v>
      </c>
      <c r="B263" s="7" t="s">
        <v>286</v>
      </c>
      <c r="C263" s="4" t="s">
        <v>257</v>
      </c>
      <c r="D263" s="4" t="s">
        <v>287</v>
      </c>
      <c r="E263" s="4"/>
      <c r="F263" s="4"/>
      <c r="G263" s="4"/>
      <c r="H263" s="4"/>
      <c r="I263" s="4"/>
      <c r="J263" s="4"/>
      <c r="K263" s="4"/>
      <c r="L263" s="6">
        <f>L264</f>
        <v>578.76</v>
      </c>
      <c r="M263" s="6">
        <f t="shared" ref="M263:N263" si="154">M264</f>
        <v>578.76</v>
      </c>
      <c r="N263" s="6">
        <f t="shared" si="154"/>
        <v>578.76</v>
      </c>
      <c r="O263" s="2"/>
    </row>
    <row r="264" spans="1:15" ht="63.75" outlineLevel="5" x14ac:dyDescent="0.25">
      <c r="A264" s="25">
        <v>254</v>
      </c>
      <c r="B264" s="7" t="s">
        <v>133</v>
      </c>
      <c r="C264" s="4" t="s">
        <v>257</v>
      </c>
      <c r="D264" s="4" t="s">
        <v>287</v>
      </c>
      <c r="E264" s="4" t="s">
        <v>134</v>
      </c>
      <c r="F264" s="4"/>
      <c r="G264" s="4"/>
      <c r="H264" s="4"/>
      <c r="I264" s="4"/>
      <c r="J264" s="4"/>
      <c r="K264" s="4"/>
      <c r="L264" s="6">
        <v>578.76</v>
      </c>
      <c r="M264" s="6">
        <v>578.76</v>
      </c>
      <c r="N264" s="6">
        <v>578.76</v>
      </c>
      <c r="O264" s="2"/>
    </row>
    <row r="265" spans="1:15" s="19" customFormat="1" ht="25.5" x14ac:dyDescent="0.25">
      <c r="A265" s="24">
        <v>255</v>
      </c>
      <c r="B265" s="15" t="s">
        <v>288</v>
      </c>
      <c r="C265" s="16" t="s">
        <v>289</v>
      </c>
      <c r="D265" s="16"/>
      <c r="E265" s="16"/>
      <c r="F265" s="4"/>
      <c r="G265" s="4"/>
      <c r="H265" s="4"/>
      <c r="I265" s="4"/>
      <c r="J265" s="4"/>
      <c r="K265" s="4"/>
      <c r="L265" s="17">
        <f>L266+L282+L329+L371</f>
        <v>358163.08</v>
      </c>
      <c r="M265" s="17">
        <f>M266+M282+M329+M371</f>
        <v>213674.79</v>
      </c>
      <c r="N265" s="17">
        <f>N266+N282+N329+N371</f>
        <v>138867.25000000003</v>
      </c>
      <c r="O265" s="18"/>
    </row>
    <row r="266" spans="1:15" s="19" customFormat="1" outlineLevel="1" x14ac:dyDescent="0.25">
      <c r="A266" s="24">
        <v>256</v>
      </c>
      <c r="B266" s="15" t="s">
        <v>290</v>
      </c>
      <c r="C266" s="16" t="s">
        <v>291</v>
      </c>
      <c r="D266" s="16"/>
      <c r="E266" s="16"/>
      <c r="F266" s="4"/>
      <c r="G266" s="4"/>
      <c r="H266" s="4"/>
      <c r="I266" s="4"/>
      <c r="J266" s="4"/>
      <c r="K266" s="4"/>
      <c r="L266" s="17">
        <f>L267+L274</f>
        <v>46715.3</v>
      </c>
      <c r="M266" s="17">
        <f t="shared" ref="M266:N266" si="155">M267+M274</f>
        <v>20099.3</v>
      </c>
      <c r="N266" s="17">
        <f t="shared" si="155"/>
        <v>20099.3</v>
      </c>
      <c r="O266" s="18"/>
    </row>
    <row r="267" spans="1:15" ht="51" outlineLevel="2" x14ac:dyDescent="0.25">
      <c r="A267" s="25">
        <v>257</v>
      </c>
      <c r="B267" s="7" t="s">
        <v>258</v>
      </c>
      <c r="C267" s="4" t="s">
        <v>291</v>
      </c>
      <c r="D267" s="4" t="s">
        <v>259</v>
      </c>
      <c r="E267" s="4"/>
      <c r="F267" s="4"/>
      <c r="G267" s="4"/>
      <c r="H267" s="4"/>
      <c r="I267" s="4"/>
      <c r="J267" s="4"/>
      <c r="K267" s="4"/>
      <c r="L267" s="6">
        <f>L268</f>
        <v>36616</v>
      </c>
      <c r="M267" s="6">
        <f t="shared" ref="M267:N267" si="156">M268</f>
        <v>10000</v>
      </c>
      <c r="N267" s="6">
        <f t="shared" si="156"/>
        <v>10000</v>
      </c>
      <c r="O267" s="2"/>
    </row>
    <row r="268" spans="1:15" ht="38.25" outlineLevel="3" x14ac:dyDescent="0.25">
      <c r="A268" s="25">
        <v>258</v>
      </c>
      <c r="B268" s="7" t="s">
        <v>292</v>
      </c>
      <c r="C268" s="4" t="s">
        <v>291</v>
      </c>
      <c r="D268" s="4" t="s">
        <v>293</v>
      </c>
      <c r="E268" s="4"/>
      <c r="F268" s="4"/>
      <c r="G268" s="4"/>
      <c r="H268" s="4"/>
      <c r="I268" s="4"/>
      <c r="J268" s="4"/>
      <c r="K268" s="4"/>
      <c r="L268" s="6">
        <f>L269+L271</f>
        <v>36616</v>
      </c>
      <c r="M268" s="6">
        <f t="shared" ref="M268:N268" si="157">M269+M271</f>
        <v>10000</v>
      </c>
      <c r="N268" s="6">
        <f t="shared" si="157"/>
        <v>10000</v>
      </c>
      <c r="O268" s="2"/>
    </row>
    <row r="269" spans="1:15" outlineLevel="4" x14ac:dyDescent="0.25">
      <c r="A269" s="25">
        <v>259</v>
      </c>
      <c r="B269" s="7" t="s">
        <v>294</v>
      </c>
      <c r="C269" s="4" t="s">
        <v>291</v>
      </c>
      <c r="D269" s="4" t="s">
        <v>295</v>
      </c>
      <c r="E269" s="4"/>
      <c r="F269" s="4"/>
      <c r="G269" s="4"/>
      <c r="H269" s="4"/>
      <c r="I269" s="4"/>
      <c r="J269" s="4"/>
      <c r="K269" s="4"/>
      <c r="L269" s="6">
        <f>L270</f>
        <v>24616</v>
      </c>
      <c r="M269" s="6">
        <f t="shared" ref="M269:N269" si="158">M270</f>
        <v>0</v>
      </c>
      <c r="N269" s="6">
        <f t="shared" si="158"/>
        <v>0</v>
      </c>
      <c r="O269" s="2"/>
    </row>
    <row r="270" spans="1:15" ht="38.25" outlineLevel="5" x14ac:dyDescent="0.25">
      <c r="A270" s="25">
        <v>260</v>
      </c>
      <c r="B270" s="7" t="s">
        <v>21</v>
      </c>
      <c r="C270" s="4" t="s">
        <v>291</v>
      </c>
      <c r="D270" s="4" t="s">
        <v>295</v>
      </c>
      <c r="E270" s="4" t="s">
        <v>22</v>
      </c>
      <c r="F270" s="4"/>
      <c r="G270" s="4"/>
      <c r="H270" s="4"/>
      <c r="I270" s="4"/>
      <c r="J270" s="4"/>
      <c r="K270" s="4"/>
      <c r="L270" s="6">
        <v>24616</v>
      </c>
      <c r="M270" s="6">
        <v>0</v>
      </c>
      <c r="N270" s="6">
        <v>0</v>
      </c>
      <c r="O270" s="2"/>
    </row>
    <row r="271" spans="1:15" ht="51" outlineLevel="4" x14ac:dyDescent="0.25">
      <c r="A271" s="25">
        <v>261</v>
      </c>
      <c r="B271" s="7" t="s">
        <v>296</v>
      </c>
      <c r="C271" s="4" t="s">
        <v>291</v>
      </c>
      <c r="D271" s="4" t="s">
        <v>297</v>
      </c>
      <c r="E271" s="4"/>
      <c r="F271" s="4"/>
      <c r="G271" s="4"/>
      <c r="H271" s="4"/>
      <c r="I271" s="4"/>
      <c r="J271" s="4"/>
      <c r="K271" s="4"/>
      <c r="L271" s="6">
        <f>L272+L273</f>
        <v>12000</v>
      </c>
      <c r="M271" s="6">
        <f t="shared" ref="M271:N271" si="159">M272+M273</f>
        <v>10000</v>
      </c>
      <c r="N271" s="6">
        <f t="shared" si="159"/>
        <v>10000</v>
      </c>
      <c r="O271" s="2"/>
    </row>
    <row r="272" spans="1:15" outlineLevel="5" x14ac:dyDescent="0.25">
      <c r="A272" s="25">
        <v>262</v>
      </c>
      <c r="B272" s="7" t="s">
        <v>84</v>
      </c>
      <c r="C272" s="4" t="s">
        <v>291</v>
      </c>
      <c r="D272" s="4" t="s">
        <v>297</v>
      </c>
      <c r="E272" s="4" t="s">
        <v>85</v>
      </c>
      <c r="F272" s="4"/>
      <c r="G272" s="4"/>
      <c r="H272" s="4"/>
      <c r="I272" s="4"/>
      <c r="J272" s="4"/>
      <c r="K272" s="4"/>
      <c r="L272" s="6">
        <v>6000</v>
      </c>
      <c r="M272" s="6">
        <v>5000</v>
      </c>
      <c r="N272" s="6">
        <v>5000</v>
      </c>
      <c r="O272" s="2"/>
    </row>
    <row r="273" spans="1:15" outlineLevel="5" x14ac:dyDescent="0.25">
      <c r="A273" s="25">
        <v>263</v>
      </c>
      <c r="B273" s="7" t="s">
        <v>33</v>
      </c>
      <c r="C273" s="4" t="s">
        <v>291</v>
      </c>
      <c r="D273" s="4" t="s">
        <v>297</v>
      </c>
      <c r="E273" s="4" t="s">
        <v>34</v>
      </c>
      <c r="F273" s="4"/>
      <c r="G273" s="4"/>
      <c r="H273" s="4"/>
      <c r="I273" s="4"/>
      <c r="J273" s="4"/>
      <c r="K273" s="4"/>
      <c r="L273" s="6">
        <v>6000</v>
      </c>
      <c r="M273" s="6">
        <v>5000</v>
      </c>
      <c r="N273" s="6">
        <v>5000</v>
      </c>
      <c r="O273" s="2"/>
    </row>
    <row r="274" spans="1:15" ht="63.75" outlineLevel="2" x14ac:dyDescent="0.25">
      <c r="A274" s="25">
        <v>264</v>
      </c>
      <c r="B274" s="7" t="s">
        <v>175</v>
      </c>
      <c r="C274" s="4" t="s">
        <v>291</v>
      </c>
      <c r="D274" s="4" t="s">
        <v>176</v>
      </c>
      <c r="E274" s="4"/>
      <c r="F274" s="4"/>
      <c r="G274" s="4"/>
      <c r="H274" s="4"/>
      <c r="I274" s="4"/>
      <c r="J274" s="4"/>
      <c r="K274" s="4"/>
      <c r="L274" s="6">
        <f>L275</f>
        <v>10099.299999999999</v>
      </c>
      <c r="M274" s="6">
        <f t="shared" ref="M274:N274" si="160">M275</f>
        <v>10099.299999999999</v>
      </c>
      <c r="N274" s="6">
        <f t="shared" si="160"/>
        <v>10099.299999999999</v>
      </c>
      <c r="O274" s="2"/>
    </row>
    <row r="275" spans="1:15" ht="38.25" outlineLevel="3" x14ac:dyDescent="0.25">
      <c r="A275" s="25">
        <v>265</v>
      </c>
      <c r="B275" s="7" t="s">
        <v>298</v>
      </c>
      <c r="C275" s="4" t="s">
        <v>291</v>
      </c>
      <c r="D275" s="4" t="s">
        <v>299</v>
      </c>
      <c r="E275" s="4"/>
      <c r="F275" s="4"/>
      <c r="G275" s="4"/>
      <c r="H275" s="4"/>
      <c r="I275" s="4"/>
      <c r="J275" s="4"/>
      <c r="K275" s="4"/>
      <c r="L275" s="6">
        <f>L276+L278+L280</f>
        <v>10099.299999999999</v>
      </c>
      <c r="M275" s="6">
        <f t="shared" ref="M275:N275" si="161">M276+M278+M280</f>
        <v>10099.299999999999</v>
      </c>
      <c r="N275" s="6">
        <f t="shared" si="161"/>
        <v>10099.299999999999</v>
      </c>
      <c r="O275" s="2"/>
    </row>
    <row r="276" spans="1:15" ht="38.25" outlineLevel="4" x14ac:dyDescent="0.25">
      <c r="A276" s="25">
        <v>266</v>
      </c>
      <c r="B276" s="7" t="s">
        <v>300</v>
      </c>
      <c r="C276" s="4" t="s">
        <v>291</v>
      </c>
      <c r="D276" s="4" t="s">
        <v>301</v>
      </c>
      <c r="E276" s="4"/>
      <c r="F276" s="4"/>
      <c r="G276" s="4"/>
      <c r="H276" s="4"/>
      <c r="I276" s="4"/>
      <c r="J276" s="4"/>
      <c r="K276" s="4"/>
      <c r="L276" s="6">
        <f>L277</f>
        <v>2743</v>
      </c>
      <c r="M276" s="6">
        <f t="shared" ref="M276:N276" si="162">M277</f>
        <v>2743</v>
      </c>
      <c r="N276" s="6">
        <f t="shared" si="162"/>
        <v>2743</v>
      </c>
      <c r="O276" s="2"/>
    </row>
    <row r="277" spans="1:15" ht="38.25" outlineLevel="5" x14ac:dyDescent="0.25">
      <c r="A277" s="25">
        <v>267</v>
      </c>
      <c r="B277" s="7" t="s">
        <v>21</v>
      </c>
      <c r="C277" s="4" t="s">
        <v>291</v>
      </c>
      <c r="D277" s="4" t="s">
        <v>301</v>
      </c>
      <c r="E277" s="4" t="s">
        <v>22</v>
      </c>
      <c r="F277" s="4"/>
      <c r="G277" s="4"/>
      <c r="H277" s="4"/>
      <c r="I277" s="4"/>
      <c r="J277" s="4"/>
      <c r="K277" s="4"/>
      <c r="L277" s="6">
        <v>2743</v>
      </c>
      <c r="M277" s="6">
        <v>2743</v>
      </c>
      <c r="N277" s="6">
        <v>2743</v>
      </c>
      <c r="O277" s="2"/>
    </row>
    <row r="278" spans="1:15" ht="38.25" outlineLevel="4" x14ac:dyDescent="0.25">
      <c r="A278" s="25">
        <v>268</v>
      </c>
      <c r="B278" s="7" t="s">
        <v>302</v>
      </c>
      <c r="C278" s="4" t="s">
        <v>291</v>
      </c>
      <c r="D278" s="4" t="s">
        <v>303</v>
      </c>
      <c r="E278" s="4"/>
      <c r="F278" s="4"/>
      <c r="G278" s="4"/>
      <c r="H278" s="4"/>
      <c r="I278" s="4"/>
      <c r="J278" s="4"/>
      <c r="K278" s="4"/>
      <c r="L278" s="6">
        <f>L279</f>
        <v>100</v>
      </c>
      <c r="M278" s="6">
        <f t="shared" ref="M278:N278" si="163">M279</f>
        <v>100</v>
      </c>
      <c r="N278" s="6">
        <f t="shared" si="163"/>
        <v>100</v>
      </c>
      <c r="O278" s="2"/>
    </row>
    <row r="279" spans="1:15" ht="38.25" outlineLevel="5" x14ac:dyDescent="0.25">
      <c r="A279" s="25">
        <v>269</v>
      </c>
      <c r="B279" s="7" t="s">
        <v>21</v>
      </c>
      <c r="C279" s="4" t="s">
        <v>291</v>
      </c>
      <c r="D279" s="4" t="s">
        <v>303</v>
      </c>
      <c r="E279" s="4" t="s">
        <v>22</v>
      </c>
      <c r="F279" s="4"/>
      <c r="G279" s="4"/>
      <c r="H279" s="4"/>
      <c r="I279" s="4"/>
      <c r="J279" s="4"/>
      <c r="K279" s="4"/>
      <c r="L279" s="6">
        <v>100</v>
      </c>
      <c r="M279" s="6">
        <v>100</v>
      </c>
      <c r="N279" s="6">
        <v>100</v>
      </c>
      <c r="O279" s="2"/>
    </row>
    <row r="280" spans="1:15" ht="102" outlineLevel="4" x14ac:dyDescent="0.25">
      <c r="A280" s="25">
        <v>270</v>
      </c>
      <c r="B280" s="7" t="s">
        <v>304</v>
      </c>
      <c r="C280" s="4" t="s">
        <v>291</v>
      </c>
      <c r="D280" s="4" t="s">
        <v>305</v>
      </c>
      <c r="E280" s="4"/>
      <c r="F280" s="4"/>
      <c r="G280" s="4"/>
      <c r="H280" s="4"/>
      <c r="I280" s="4"/>
      <c r="J280" s="4"/>
      <c r="K280" s="4"/>
      <c r="L280" s="6">
        <f>L281</f>
        <v>7256.3</v>
      </c>
      <c r="M280" s="6">
        <f t="shared" ref="M280:N280" si="164">M281</f>
        <v>7256.3</v>
      </c>
      <c r="N280" s="6">
        <f t="shared" si="164"/>
        <v>7256.3</v>
      </c>
      <c r="O280" s="2"/>
    </row>
    <row r="281" spans="1:15" ht="38.25" outlineLevel="5" x14ac:dyDescent="0.25">
      <c r="A281" s="25">
        <v>271</v>
      </c>
      <c r="B281" s="7" t="s">
        <v>21</v>
      </c>
      <c r="C281" s="4" t="s">
        <v>291</v>
      </c>
      <c r="D281" s="4" t="s">
        <v>305</v>
      </c>
      <c r="E281" s="4" t="s">
        <v>22</v>
      </c>
      <c r="F281" s="4"/>
      <c r="G281" s="4"/>
      <c r="H281" s="4"/>
      <c r="I281" s="4"/>
      <c r="J281" s="4"/>
      <c r="K281" s="4"/>
      <c r="L281" s="6">
        <v>7256.3</v>
      </c>
      <c r="M281" s="6">
        <v>7256.3</v>
      </c>
      <c r="N281" s="6">
        <v>7256.3</v>
      </c>
      <c r="O281" s="2"/>
    </row>
    <row r="282" spans="1:15" s="19" customFormat="1" outlineLevel="1" x14ac:dyDescent="0.25">
      <c r="A282" s="24">
        <v>272</v>
      </c>
      <c r="B282" s="15" t="s">
        <v>306</v>
      </c>
      <c r="C282" s="16" t="s">
        <v>307</v>
      </c>
      <c r="D282" s="16"/>
      <c r="E282" s="16"/>
      <c r="F282" s="4"/>
      <c r="G282" s="4"/>
      <c r="H282" s="4"/>
      <c r="I282" s="4"/>
      <c r="J282" s="4"/>
      <c r="K282" s="4"/>
      <c r="L282" s="17">
        <f>L283+L289+L326+L322</f>
        <v>187286.75</v>
      </c>
      <c r="M282" s="17">
        <f t="shared" ref="M282:N282" si="165">M283+M289+M326+M322</f>
        <v>120557.52</v>
      </c>
      <c r="N282" s="17">
        <f t="shared" si="165"/>
        <v>44203.710000000006</v>
      </c>
      <c r="O282" s="18"/>
    </row>
    <row r="283" spans="1:15" ht="51" outlineLevel="2" x14ac:dyDescent="0.25">
      <c r="A283" s="25">
        <v>273</v>
      </c>
      <c r="B283" s="7" t="s">
        <v>258</v>
      </c>
      <c r="C283" s="4" t="s">
        <v>307</v>
      </c>
      <c r="D283" s="4" t="s">
        <v>259</v>
      </c>
      <c r="E283" s="4"/>
      <c r="F283" s="4"/>
      <c r="G283" s="4"/>
      <c r="H283" s="4"/>
      <c r="I283" s="4"/>
      <c r="J283" s="4"/>
      <c r="K283" s="4"/>
      <c r="L283" s="6">
        <f>L284</f>
        <v>1800</v>
      </c>
      <c r="M283" s="6">
        <f t="shared" ref="M283:N283" si="166">M284</f>
        <v>5250</v>
      </c>
      <c r="N283" s="6">
        <f t="shared" si="166"/>
        <v>5250</v>
      </c>
      <c r="O283" s="2"/>
    </row>
    <row r="284" spans="1:15" ht="25.5" outlineLevel="3" x14ac:dyDescent="0.25">
      <c r="A284" s="25">
        <v>274</v>
      </c>
      <c r="B284" s="7" t="s">
        <v>308</v>
      </c>
      <c r="C284" s="4" t="s">
        <v>307</v>
      </c>
      <c r="D284" s="4" t="s">
        <v>309</v>
      </c>
      <c r="E284" s="4"/>
      <c r="F284" s="4"/>
      <c r="G284" s="4"/>
      <c r="H284" s="4"/>
      <c r="I284" s="4"/>
      <c r="J284" s="4"/>
      <c r="K284" s="4"/>
      <c r="L284" s="6">
        <f>L285+L287</f>
        <v>1800</v>
      </c>
      <c r="M284" s="6">
        <f t="shared" ref="M284:N284" si="167">M285+M287</f>
        <v>5250</v>
      </c>
      <c r="N284" s="6">
        <f t="shared" si="167"/>
        <v>5250</v>
      </c>
      <c r="O284" s="2"/>
    </row>
    <row r="285" spans="1:15" ht="38.25" outlineLevel="4" x14ac:dyDescent="0.25">
      <c r="A285" s="25">
        <v>275</v>
      </c>
      <c r="B285" s="7" t="s">
        <v>310</v>
      </c>
      <c r="C285" s="4" t="s">
        <v>307</v>
      </c>
      <c r="D285" s="4" t="s">
        <v>311</v>
      </c>
      <c r="E285" s="4"/>
      <c r="F285" s="4"/>
      <c r="G285" s="4"/>
      <c r="H285" s="4"/>
      <c r="I285" s="4"/>
      <c r="J285" s="4"/>
      <c r="K285" s="4"/>
      <c r="L285" s="6">
        <f>L286</f>
        <v>0</v>
      </c>
      <c r="M285" s="6">
        <f t="shared" ref="M285:N285" si="168">M286</f>
        <v>5000</v>
      </c>
      <c r="N285" s="6">
        <f t="shared" si="168"/>
        <v>5000</v>
      </c>
      <c r="O285" s="2"/>
    </row>
    <row r="286" spans="1:15" outlineLevel="5" x14ac:dyDescent="0.25">
      <c r="A286" s="25">
        <v>276</v>
      </c>
      <c r="B286" s="7" t="s">
        <v>84</v>
      </c>
      <c r="C286" s="4" t="s">
        <v>307</v>
      </c>
      <c r="D286" s="4" t="s">
        <v>311</v>
      </c>
      <c r="E286" s="4" t="s">
        <v>85</v>
      </c>
      <c r="F286" s="4"/>
      <c r="G286" s="4"/>
      <c r="H286" s="4"/>
      <c r="I286" s="4"/>
      <c r="J286" s="4"/>
      <c r="K286" s="4"/>
      <c r="L286" s="6">
        <v>0</v>
      </c>
      <c r="M286" s="6">
        <v>5000</v>
      </c>
      <c r="N286" s="6">
        <v>5000</v>
      </c>
      <c r="O286" s="2"/>
    </row>
    <row r="287" spans="1:15" ht="38.25" outlineLevel="4" x14ac:dyDescent="0.25">
      <c r="A287" s="25">
        <v>277</v>
      </c>
      <c r="B287" s="7" t="s">
        <v>312</v>
      </c>
      <c r="C287" s="4" t="s">
        <v>307</v>
      </c>
      <c r="D287" s="4" t="s">
        <v>313</v>
      </c>
      <c r="E287" s="4"/>
      <c r="F287" s="4"/>
      <c r="G287" s="4"/>
      <c r="H287" s="4"/>
      <c r="I287" s="4"/>
      <c r="J287" s="4"/>
      <c r="K287" s="4"/>
      <c r="L287" s="6">
        <f>L288</f>
        <v>1800</v>
      </c>
      <c r="M287" s="6">
        <f t="shared" ref="M287:N287" si="169">M288</f>
        <v>250</v>
      </c>
      <c r="N287" s="6">
        <f t="shared" si="169"/>
        <v>250</v>
      </c>
      <c r="O287" s="2"/>
    </row>
    <row r="288" spans="1:15" ht="38.25" outlineLevel="5" x14ac:dyDescent="0.25">
      <c r="A288" s="25">
        <v>278</v>
      </c>
      <c r="B288" s="7" t="s">
        <v>21</v>
      </c>
      <c r="C288" s="4" t="s">
        <v>307</v>
      </c>
      <c r="D288" s="4" t="s">
        <v>313</v>
      </c>
      <c r="E288" s="4" t="s">
        <v>22</v>
      </c>
      <c r="F288" s="4"/>
      <c r="G288" s="4"/>
      <c r="H288" s="4"/>
      <c r="I288" s="4"/>
      <c r="J288" s="4"/>
      <c r="K288" s="4"/>
      <c r="L288" s="6">
        <v>1800</v>
      </c>
      <c r="M288" s="6">
        <v>250</v>
      </c>
      <c r="N288" s="6">
        <v>250</v>
      </c>
      <c r="O288" s="2"/>
    </row>
    <row r="289" spans="1:15" ht="63.75" outlineLevel="2" x14ac:dyDescent="0.25">
      <c r="A289" s="25">
        <v>279</v>
      </c>
      <c r="B289" s="7" t="s">
        <v>175</v>
      </c>
      <c r="C289" s="4" t="s">
        <v>307</v>
      </c>
      <c r="D289" s="4" t="s">
        <v>176</v>
      </c>
      <c r="E289" s="4"/>
      <c r="F289" s="4"/>
      <c r="G289" s="4"/>
      <c r="H289" s="4"/>
      <c r="I289" s="4"/>
      <c r="J289" s="4"/>
      <c r="K289" s="4"/>
      <c r="L289" s="6">
        <f>L290+L301+L304+L313+L317</f>
        <v>132184.91</v>
      </c>
      <c r="M289" s="6">
        <f>M290+M301+M304+M313+M317</f>
        <v>115307.52</v>
      </c>
      <c r="N289" s="6">
        <f>N290+N301+N304+N313+N317</f>
        <v>38953.710000000006</v>
      </c>
      <c r="O289" s="2"/>
    </row>
    <row r="290" spans="1:15" ht="63.75" outlineLevel="3" x14ac:dyDescent="0.25">
      <c r="A290" s="25">
        <v>280</v>
      </c>
      <c r="B290" s="7" t="s">
        <v>314</v>
      </c>
      <c r="C290" s="4" t="s">
        <v>307</v>
      </c>
      <c r="D290" s="4" t="s">
        <v>315</v>
      </c>
      <c r="E290" s="4"/>
      <c r="F290" s="4"/>
      <c r="G290" s="4"/>
      <c r="H290" s="4"/>
      <c r="I290" s="4"/>
      <c r="J290" s="4"/>
      <c r="K290" s="4"/>
      <c r="L290" s="6">
        <f>L291+L295+L297+L299+L293</f>
        <v>64199.61</v>
      </c>
      <c r="M290" s="6">
        <f t="shared" ref="M290:N290" si="170">M291+M295+M297+M299+M293</f>
        <v>9616.619999999999</v>
      </c>
      <c r="N290" s="6">
        <f t="shared" si="170"/>
        <v>300</v>
      </c>
      <c r="O290" s="2"/>
    </row>
    <row r="291" spans="1:15" ht="38.25" outlineLevel="4" x14ac:dyDescent="0.25">
      <c r="A291" s="25">
        <v>281</v>
      </c>
      <c r="B291" s="7" t="s">
        <v>316</v>
      </c>
      <c r="C291" s="4" t="s">
        <v>307</v>
      </c>
      <c r="D291" s="4" t="s">
        <v>317</v>
      </c>
      <c r="E291" s="4"/>
      <c r="F291" s="4"/>
      <c r="G291" s="4"/>
      <c r="H291" s="4"/>
      <c r="I291" s="4"/>
      <c r="J291" s="4"/>
      <c r="K291" s="4"/>
      <c r="L291" s="6">
        <f>L292</f>
        <v>58232.99</v>
      </c>
      <c r="M291" s="6">
        <v>0</v>
      </c>
      <c r="N291" s="6">
        <v>0</v>
      </c>
      <c r="O291" s="2"/>
    </row>
    <row r="292" spans="1:15" outlineLevel="5" x14ac:dyDescent="0.25">
      <c r="A292" s="25">
        <v>282</v>
      </c>
      <c r="B292" s="7" t="s">
        <v>84</v>
      </c>
      <c r="C292" s="4" t="s">
        <v>307</v>
      </c>
      <c r="D292" s="4" t="s">
        <v>317</v>
      </c>
      <c r="E292" s="4" t="s">
        <v>85</v>
      </c>
      <c r="F292" s="4"/>
      <c r="G292" s="4"/>
      <c r="H292" s="4"/>
      <c r="I292" s="4"/>
      <c r="J292" s="4"/>
      <c r="K292" s="4"/>
      <c r="L292" s="6">
        <v>58232.99</v>
      </c>
      <c r="M292" s="6">
        <v>0</v>
      </c>
      <c r="N292" s="6">
        <v>0</v>
      </c>
      <c r="O292" s="2"/>
    </row>
    <row r="293" spans="1:15" ht="63.75" outlineLevel="5" x14ac:dyDescent="0.25">
      <c r="A293" s="25">
        <v>283</v>
      </c>
      <c r="B293" s="7" t="s">
        <v>728</v>
      </c>
      <c r="C293" s="4" t="s">
        <v>307</v>
      </c>
      <c r="D293" s="28" t="s">
        <v>729</v>
      </c>
      <c r="E293" s="4"/>
      <c r="F293" s="4"/>
      <c r="G293" s="4"/>
      <c r="H293" s="4"/>
      <c r="I293" s="4"/>
      <c r="J293" s="4"/>
      <c r="K293" s="4"/>
      <c r="L293" s="6">
        <f>SUM(L294)</f>
        <v>1500</v>
      </c>
      <c r="M293" s="6">
        <f t="shared" ref="M293:N293" si="171">SUM(M294)</f>
        <v>3500</v>
      </c>
      <c r="N293" s="6">
        <f t="shared" si="171"/>
        <v>0</v>
      </c>
      <c r="O293" s="2"/>
    </row>
    <row r="294" spans="1:15" outlineLevel="5" x14ac:dyDescent="0.25">
      <c r="A294" s="25">
        <v>284</v>
      </c>
      <c r="B294" s="7" t="s">
        <v>84</v>
      </c>
      <c r="C294" s="4" t="s">
        <v>307</v>
      </c>
      <c r="D294" s="28" t="s">
        <v>317</v>
      </c>
      <c r="E294" s="4">
        <v>410</v>
      </c>
      <c r="F294" s="4"/>
      <c r="G294" s="4"/>
      <c r="H294" s="4"/>
      <c r="I294" s="4"/>
      <c r="J294" s="4"/>
      <c r="K294" s="4"/>
      <c r="L294" s="6">
        <v>1500</v>
      </c>
      <c r="M294" s="6">
        <v>3500</v>
      </c>
      <c r="N294" s="6">
        <v>0</v>
      </c>
      <c r="O294" s="2"/>
    </row>
    <row r="295" spans="1:15" ht="63.75" outlineLevel="4" x14ac:dyDescent="0.25">
      <c r="A295" s="25">
        <v>285</v>
      </c>
      <c r="B295" s="7" t="s">
        <v>318</v>
      </c>
      <c r="C295" s="4" t="s">
        <v>307</v>
      </c>
      <c r="D295" s="4" t="s">
        <v>319</v>
      </c>
      <c r="E295" s="4"/>
      <c r="F295" s="4"/>
      <c r="G295" s="4"/>
      <c r="H295" s="4"/>
      <c r="I295" s="4"/>
      <c r="J295" s="4"/>
      <c r="K295" s="4"/>
      <c r="L295" s="6">
        <f>L296</f>
        <v>400</v>
      </c>
      <c r="M295" s="6">
        <f t="shared" ref="M295:N295" si="172">M296</f>
        <v>300</v>
      </c>
      <c r="N295" s="6">
        <f t="shared" si="172"/>
        <v>300</v>
      </c>
      <c r="O295" s="2"/>
    </row>
    <row r="296" spans="1:15" ht="38.25" outlineLevel="5" x14ac:dyDescent="0.25">
      <c r="A296" s="25">
        <v>286</v>
      </c>
      <c r="B296" s="7" t="s">
        <v>21</v>
      </c>
      <c r="C296" s="4" t="s">
        <v>307</v>
      </c>
      <c r="D296" s="4" t="s">
        <v>319</v>
      </c>
      <c r="E296" s="4" t="s">
        <v>22</v>
      </c>
      <c r="F296" s="4"/>
      <c r="G296" s="4"/>
      <c r="H296" s="4"/>
      <c r="I296" s="4"/>
      <c r="J296" s="4"/>
      <c r="K296" s="4"/>
      <c r="L296" s="6">
        <v>400</v>
      </c>
      <c r="M296" s="6">
        <v>300</v>
      </c>
      <c r="N296" s="6">
        <v>300</v>
      </c>
      <c r="O296" s="2"/>
    </row>
    <row r="297" spans="1:15" ht="51" outlineLevel="4" x14ac:dyDescent="0.25">
      <c r="A297" s="25">
        <v>287</v>
      </c>
      <c r="B297" s="7" t="s">
        <v>320</v>
      </c>
      <c r="C297" s="4" t="s">
        <v>307</v>
      </c>
      <c r="D297" s="4" t="s">
        <v>321</v>
      </c>
      <c r="E297" s="4"/>
      <c r="F297" s="4"/>
      <c r="G297" s="4"/>
      <c r="H297" s="4"/>
      <c r="I297" s="4"/>
      <c r="J297" s="4"/>
      <c r="K297" s="4"/>
      <c r="L297" s="6">
        <f>L298</f>
        <v>2566.62</v>
      </c>
      <c r="M297" s="6">
        <f t="shared" ref="M297:N297" si="173">M298</f>
        <v>2066.62</v>
      </c>
      <c r="N297" s="6">
        <f t="shared" si="173"/>
        <v>0</v>
      </c>
      <c r="O297" s="2"/>
    </row>
    <row r="298" spans="1:15" ht="63.75" outlineLevel="5" x14ac:dyDescent="0.25">
      <c r="A298" s="25">
        <v>288</v>
      </c>
      <c r="B298" s="7" t="s">
        <v>322</v>
      </c>
      <c r="C298" s="4" t="s">
        <v>307</v>
      </c>
      <c r="D298" s="4" t="s">
        <v>321</v>
      </c>
      <c r="E298" s="4" t="s">
        <v>323</v>
      </c>
      <c r="F298" s="4"/>
      <c r="G298" s="4"/>
      <c r="H298" s="4"/>
      <c r="I298" s="4"/>
      <c r="J298" s="4"/>
      <c r="K298" s="4"/>
      <c r="L298" s="6">
        <v>2566.62</v>
      </c>
      <c r="M298" s="6">
        <v>2066.62</v>
      </c>
      <c r="N298" s="6">
        <v>0</v>
      </c>
      <c r="O298" s="2"/>
    </row>
    <row r="299" spans="1:15" ht="38.25" outlineLevel="4" x14ac:dyDescent="0.25">
      <c r="A299" s="25">
        <v>289</v>
      </c>
      <c r="B299" s="7" t="s">
        <v>324</v>
      </c>
      <c r="C299" s="4" t="s">
        <v>307</v>
      </c>
      <c r="D299" s="4" t="s">
        <v>325</v>
      </c>
      <c r="E299" s="4"/>
      <c r="F299" s="4"/>
      <c r="G299" s="4"/>
      <c r="H299" s="4"/>
      <c r="I299" s="4"/>
      <c r="J299" s="4"/>
      <c r="K299" s="4"/>
      <c r="L299" s="6">
        <f>L300</f>
        <v>1500</v>
      </c>
      <c r="M299" s="6">
        <f t="shared" ref="M299:N299" si="174">M300</f>
        <v>3750</v>
      </c>
      <c r="N299" s="6">
        <f t="shared" si="174"/>
        <v>0</v>
      </c>
      <c r="O299" s="2"/>
    </row>
    <row r="300" spans="1:15" ht="63.75" outlineLevel="5" x14ac:dyDescent="0.25">
      <c r="A300" s="25">
        <v>290</v>
      </c>
      <c r="B300" s="7" t="s">
        <v>322</v>
      </c>
      <c r="C300" s="4" t="s">
        <v>307</v>
      </c>
      <c r="D300" s="4" t="s">
        <v>325</v>
      </c>
      <c r="E300" s="4" t="s">
        <v>323</v>
      </c>
      <c r="F300" s="4"/>
      <c r="G300" s="4"/>
      <c r="H300" s="4"/>
      <c r="I300" s="4"/>
      <c r="J300" s="4"/>
      <c r="K300" s="4"/>
      <c r="L300" s="6">
        <v>1500</v>
      </c>
      <c r="M300" s="6">
        <v>3750</v>
      </c>
      <c r="N300" s="6">
        <v>0</v>
      </c>
      <c r="O300" s="2"/>
    </row>
    <row r="301" spans="1:15" ht="38.25" outlineLevel="3" x14ac:dyDescent="0.25">
      <c r="A301" s="25">
        <v>291</v>
      </c>
      <c r="B301" s="7" t="s">
        <v>298</v>
      </c>
      <c r="C301" s="4" t="s">
        <v>307</v>
      </c>
      <c r="D301" s="4" t="s">
        <v>299</v>
      </c>
      <c r="E301" s="4"/>
      <c r="F301" s="4"/>
      <c r="G301" s="4"/>
      <c r="H301" s="4"/>
      <c r="I301" s="4"/>
      <c r="J301" s="4"/>
      <c r="K301" s="4"/>
      <c r="L301" s="6">
        <f>L302</f>
        <v>4040.57</v>
      </c>
      <c r="M301" s="6">
        <f t="shared" ref="M301:N301" si="175">M302</f>
        <v>3810.38</v>
      </c>
      <c r="N301" s="6">
        <f t="shared" si="175"/>
        <v>3810.38</v>
      </c>
      <c r="O301" s="2"/>
    </row>
    <row r="302" spans="1:15" ht="89.25" outlineLevel="4" x14ac:dyDescent="0.25">
      <c r="A302" s="25">
        <v>292</v>
      </c>
      <c r="B302" s="7" t="s">
        <v>326</v>
      </c>
      <c r="C302" s="4" t="s">
        <v>307</v>
      </c>
      <c r="D302" s="4" t="s">
        <v>327</v>
      </c>
      <c r="E302" s="4"/>
      <c r="F302" s="4"/>
      <c r="G302" s="4"/>
      <c r="H302" s="4"/>
      <c r="I302" s="4"/>
      <c r="J302" s="4"/>
      <c r="K302" s="4"/>
      <c r="L302" s="6">
        <f>L303</f>
        <v>4040.57</v>
      </c>
      <c r="M302" s="6">
        <f t="shared" ref="M302:N302" si="176">M303</f>
        <v>3810.38</v>
      </c>
      <c r="N302" s="6">
        <f t="shared" si="176"/>
        <v>3810.38</v>
      </c>
      <c r="O302" s="2"/>
    </row>
    <row r="303" spans="1:15" ht="63.75" outlineLevel="5" x14ac:dyDescent="0.25">
      <c r="A303" s="25">
        <v>293</v>
      </c>
      <c r="B303" s="7" t="s">
        <v>322</v>
      </c>
      <c r="C303" s="4" t="s">
        <v>307</v>
      </c>
      <c r="D303" s="4" t="s">
        <v>327</v>
      </c>
      <c r="E303" s="4" t="s">
        <v>323</v>
      </c>
      <c r="F303" s="4"/>
      <c r="G303" s="4"/>
      <c r="H303" s="4"/>
      <c r="I303" s="4"/>
      <c r="J303" s="4"/>
      <c r="K303" s="4"/>
      <c r="L303" s="6">
        <v>4040.57</v>
      </c>
      <c r="M303" s="6">
        <v>3810.38</v>
      </c>
      <c r="N303" s="6">
        <v>3810.38</v>
      </c>
      <c r="O303" s="2"/>
    </row>
    <row r="304" spans="1:15" ht="38.25" outlineLevel="3" x14ac:dyDescent="0.25">
      <c r="A304" s="25">
        <v>294</v>
      </c>
      <c r="B304" s="7" t="s">
        <v>328</v>
      </c>
      <c r="C304" s="4" t="s">
        <v>307</v>
      </c>
      <c r="D304" s="4" t="s">
        <v>329</v>
      </c>
      <c r="E304" s="4"/>
      <c r="F304" s="4"/>
      <c r="G304" s="4"/>
      <c r="H304" s="4"/>
      <c r="I304" s="4"/>
      <c r="J304" s="4"/>
      <c r="K304" s="4"/>
      <c r="L304" s="6">
        <f>L305+L307+L309+L311</f>
        <v>48749.19</v>
      </c>
      <c r="M304" s="6">
        <f t="shared" ref="M304:N304" si="177">M305+M307+M309+M311</f>
        <v>91647.03</v>
      </c>
      <c r="N304" s="6">
        <f t="shared" si="177"/>
        <v>24411.54</v>
      </c>
      <c r="O304" s="2"/>
    </row>
    <row r="305" spans="1:15" ht="89.25" outlineLevel="4" x14ac:dyDescent="0.25">
      <c r="A305" s="25">
        <v>295</v>
      </c>
      <c r="B305" s="7" t="s">
        <v>330</v>
      </c>
      <c r="C305" s="4" t="s">
        <v>307</v>
      </c>
      <c r="D305" s="4" t="s">
        <v>331</v>
      </c>
      <c r="E305" s="4"/>
      <c r="F305" s="4"/>
      <c r="G305" s="4"/>
      <c r="H305" s="4"/>
      <c r="I305" s="4"/>
      <c r="J305" s="4"/>
      <c r="K305" s="4"/>
      <c r="L305" s="6">
        <f>L306</f>
        <v>6820</v>
      </c>
      <c r="M305" s="6">
        <f t="shared" ref="M305:N305" si="178">M306</f>
        <v>820</v>
      </c>
      <c r="N305" s="6">
        <f t="shared" si="178"/>
        <v>4320</v>
      </c>
      <c r="O305" s="2"/>
    </row>
    <row r="306" spans="1:15" ht="38.25" outlineLevel="5" x14ac:dyDescent="0.25">
      <c r="A306" s="25">
        <v>296</v>
      </c>
      <c r="B306" s="7" t="s">
        <v>21</v>
      </c>
      <c r="C306" s="4" t="s">
        <v>307</v>
      </c>
      <c r="D306" s="4" t="s">
        <v>331</v>
      </c>
      <c r="E306" s="4" t="s">
        <v>22</v>
      </c>
      <c r="F306" s="4"/>
      <c r="G306" s="4"/>
      <c r="H306" s="4"/>
      <c r="I306" s="4"/>
      <c r="J306" s="4"/>
      <c r="K306" s="4"/>
      <c r="L306" s="6">
        <f>8320-1500</f>
        <v>6820</v>
      </c>
      <c r="M306" s="6">
        <f>4320-3500</f>
        <v>820</v>
      </c>
      <c r="N306" s="6">
        <v>4320</v>
      </c>
      <c r="O306" s="2"/>
    </row>
    <row r="307" spans="1:15" ht="38.25" outlineLevel="4" x14ac:dyDescent="0.25">
      <c r="A307" s="25">
        <v>297</v>
      </c>
      <c r="B307" s="7" t="s">
        <v>332</v>
      </c>
      <c r="C307" s="4" t="s">
        <v>307</v>
      </c>
      <c r="D307" s="4" t="s">
        <v>333</v>
      </c>
      <c r="E307" s="4"/>
      <c r="F307" s="4"/>
      <c r="G307" s="4"/>
      <c r="H307" s="4"/>
      <c r="I307" s="4"/>
      <c r="J307" s="4"/>
      <c r="K307" s="4"/>
      <c r="L307" s="6">
        <f>L308</f>
        <v>2000</v>
      </c>
      <c r="M307" s="6">
        <f t="shared" ref="M307:N307" si="179">M308</f>
        <v>1000</v>
      </c>
      <c r="N307" s="6">
        <f t="shared" si="179"/>
        <v>1000</v>
      </c>
      <c r="O307" s="2"/>
    </row>
    <row r="308" spans="1:15" ht="38.25" outlineLevel="5" x14ac:dyDescent="0.25">
      <c r="A308" s="25">
        <v>298</v>
      </c>
      <c r="B308" s="7" t="s">
        <v>21</v>
      </c>
      <c r="C308" s="4" t="s">
        <v>307</v>
      </c>
      <c r="D308" s="4" t="s">
        <v>333</v>
      </c>
      <c r="E308" s="4" t="s">
        <v>22</v>
      </c>
      <c r="F308" s="4"/>
      <c r="G308" s="4"/>
      <c r="H308" s="4"/>
      <c r="I308" s="4"/>
      <c r="J308" s="4"/>
      <c r="K308" s="4"/>
      <c r="L308" s="6">
        <v>2000</v>
      </c>
      <c r="M308" s="6">
        <v>1000</v>
      </c>
      <c r="N308" s="6">
        <v>1000</v>
      </c>
      <c r="O308" s="2"/>
    </row>
    <row r="309" spans="1:15" ht="63.75" outlineLevel="4" x14ac:dyDescent="0.25">
      <c r="A309" s="25">
        <v>299</v>
      </c>
      <c r="B309" s="7" t="s">
        <v>334</v>
      </c>
      <c r="C309" s="4" t="s">
        <v>307</v>
      </c>
      <c r="D309" s="4" t="s">
        <v>335</v>
      </c>
      <c r="E309" s="4"/>
      <c r="F309" s="4"/>
      <c r="G309" s="4"/>
      <c r="H309" s="4"/>
      <c r="I309" s="4"/>
      <c r="J309" s="4"/>
      <c r="K309" s="4"/>
      <c r="L309" s="6">
        <f>L310</f>
        <v>36132.9</v>
      </c>
      <c r="M309" s="6">
        <f t="shared" ref="M309:N309" si="180">M310</f>
        <v>0</v>
      </c>
      <c r="N309" s="6">
        <f t="shared" si="180"/>
        <v>0</v>
      </c>
      <c r="O309" s="2"/>
    </row>
    <row r="310" spans="1:15" outlineLevel="5" x14ac:dyDescent="0.25">
      <c r="A310" s="25">
        <v>300</v>
      </c>
      <c r="B310" s="7" t="s">
        <v>84</v>
      </c>
      <c r="C310" s="4" t="s">
        <v>307</v>
      </c>
      <c r="D310" s="4" t="s">
        <v>335</v>
      </c>
      <c r="E310" s="4" t="s">
        <v>85</v>
      </c>
      <c r="F310" s="4"/>
      <c r="G310" s="4"/>
      <c r="H310" s="4"/>
      <c r="I310" s="4"/>
      <c r="J310" s="4"/>
      <c r="K310" s="4"/>
      <c r="L310" s="6">
        <v>36132.9</v>
      </c>
      <c r="M310" s="6">
        <v>0</v>
      </c>
      <c r="N310" s="6">
        <v>0</v>
      </c>
      <c r="O310" s="2"/>
    </row>
    <row r="311" spans="1:15" ht="63.75" outlineLevel="4" x14ac:dyDescent="0.25">
      <c r="A311" s="25">
        <v>301</v>
      </c>
      <c r="B311" s="7" t="s">
        <v>334</v>
      </c>
      <c r="C311" s="4" t="s">
        <v>307</v>
      </c>
      <c r="D311" s="4" t="s">
        <v>336</v>
      </c>
      <c r="E311" s="4"/>
      <c r="F311" s="4"/>
      <c r="G311" s="4"/>
      <c r="H311" s="4"/>
      <c r="I311" s="4"/>
      <c r="J311" s="4"/>
      <c r="K311" s="4"/>
      <c r="L311" s="6">
        <f>L312</f>
        <v>3796.29</v>
      </c>
      <c r="M311" s="6">
        <f t="shared" ref="M311:N311" si="181">M312</f>
        <v>89827.03</v>
      </c>
      <c r="N311" s="6">
        <f t="shared" si="181"/>
        <v>19091.54</v>
      </c>
      <c r="O311" s="2"/>
    </row>
    <row r="312" spans="1:15" outlineLevel="5" x14ac:dyDescent="0.25">
      <c r="A312" s="25">
        <v>302</v>
      </c>
      <c r="B312" s="7" t="s">
        <v>84</v>
      </c>
      <c r="C312" s="4" t="s">
        <v>307</v>
      </c>
      <c r="D312" s="4" t="s">
        <v>336</v>
      </c>
      <c r="E312" s="4" t="s">
        <v>85</v>
      </c>
      <c r="F312" s="4"/>
      <c r="G312" s="4"/>
      <c r="H312" s="4"/>
      <c r="I312" s="4"/>
      <c r="J312" s="4"/>
      <c r="K312" s="4"/>
      <c r="L312" s="6">
        <v>3796.29</v>
      </c>
      <c r="M312" s="6">
        <v>89827.03</v>
      </c>
      <c r="N312" s="6">
        <v>19091.54</v>
      </c>
      <c r="O312" s="2"/>
    </row>
    <row r="313" spans="1:15" ht="25.5" outlineLevel="3" x14ac:dyDescent="0.25">
      <c r="A313" s="25">
        <v>303</v>
      </c>
      <c r="B313" s="7" t="s">
        <v>177</v>
      </c>
      <c r="C313" s="4" t="s">
        <v>307</v>
      </c>
      <c r="D313" s="4" t="s">
        <v>178</v>
      </c>
      <c r="E313" s="4"/>
      <c r="F313" s="4"/>
      <c r="G313" s="4"/>
      <c r="H313" s="4"/>
      <c r="I313" s="4"/>
      <c r="J313" s="4"/>
      <c r="K313" s="4"/>
      <c r="L313" s="6">
        <f>L314</f>
        <v>12945.54</v>
      </c>
      <c r="M313" s="6">
        <f t="shared" ref="M313:N313" si="182">M314</f>
        <v>9864.49</v>
      </c>
      <c r="N313" s="6">
        <f t="shared" si="182"/>
        <v>10047.790000000001</v>
      </c>
      <c r="O313" s="2"/>
    </row>
    <row r="314" spans="1:15" ht="25.5" outlineLevel="4" x14ac:dyDescent="0.25">
      <c r="A314" s="25">
        <v>304</v>
      </c>
      <c r="B314" s="7" t="s">
        <v>337</v>
      </c>
      <c r="C314" s="4" t="s">
        <v>307</v>
      </c>
      <c r="D314" s="4" t="s">
        <v>338</v>
      </c>
      <c r="E314" s="4"/>
      <c r="F314" s="4"/>
      <c r="G314" s="4"/>
      <c r="H314" s="4"/>
      <c r="I314" s="4"/>
      <c r="J314" s="4"/>
      <c r="K314" s="4"/>
      <c r="L314" s="6">
        <f>L315+L316</f>
        <v>12945.54</v>
      </c>
      <c r="M314" s="6">
        <f t="shared" ref="M314:N314" si="183">M315+M316</f>
        <v>9864.49</v>
      </c>
      <c r="N314" s="6">
        <f t="shared" si="183"/>
        <v>10047.790000000001</v>
      </c>
      <c r="O314" s="2"/>
    </row>
    <row r="315" spans="1:15" ht="38.25" outlineLevel="5" x14ac:dyDescent="0.25">
      <c r="A315" s="25">
        <v>305</v>
      </c>
      <c r="B315" s="7" t="s">
        <v>21</v>
      </c>
      <c r="C315" s="4" t="s">
        <v>307</v>
      </c>
      <c r="D315" s="4" t="s">
        <v>338</v>
      </c>
      <c r="E315" s="4" t="s">
        <v>22</v>
      </c>
      <c r="F315" s="4"/>
      <c r="G315" s="4"/>
      <c r="H315" s="4"/>
      <c r="I315" s="4"/>
      <c r="J315" s="4"/>
      <c r="K315" s="4"/>
      <c r="L315" s="6">
        <v>6730.3</v>
      </c>
      <c r="M315" s="6">
        <v>3584.45</v>
      </c>
      <c r="N315" s="6">
        <v>3584.45</v>
      </c>
      <c r="O315" s="2"/>
    </row>
    <row r="316" spans="1:15" outlineLevel="5" x14ac:dyDescent="0.25">
      <c r="A316" s="25">
        <v>306</v>
      </c>
      <c r="B316" s="7" t="s">
        <v>121</v>
      </c>
      <c r="C316" s="4" t="s">
        <v>307</v>
      </c>
      <c r="D316" s="4" t="s">
        <v>338</v>
      </c>
      <c r="E316" s="4" t="s">
        <v>122</v>
      </c>
      <c r="F316" s="4"/>
      <c r="G316" s="4"/>
      <c r="H316" s="4"/>
      <c r="I316" s="4"/>
      <c r="J316" s="4"/>
      <c r="K316" s="4"/>
      <c r="L316" s="6">
        <v>6215.24</v>
      </c>
      <c r="M316" s="6">
        <v>6280.04</v>
      </c>
      <c r="N316" s="6">
        <v>6463.34</v>
      </c>
      <c r="O316" s="2"/>
    </row>
    <row r="317" spans="1:15" ht="38.25" outlineLevel="3" x14ac:dyDescent="0.25">
      <c r="A317" s="25">
        <v>307</v>
      </c>
      <c r="B317" s="7" t="s">
        <v>339</v>
      </c>
      <c r="C317" s="4" t="s">
        <v>307</v>
      </c>
      <c r="D317" s="4" t="s">
        <v>340</v>
      </c>
      <c r="E317" s="4"/>
      <c r="F317" s="4"/>
      <c r="G317" s="4"/>
      <c r="H317" s="4"/>
      <c r="I317" s="4"/>
      <c r="J317" s="4"/>
      <c r="K317" s="4"/>
      <c r="L317" s="6">
        <f>L318+L320</f>
        <v>2250</v>
      </c>
      <c r="M317" s="6">
        <f t="shared" ref="M317:N317" si="184">M318+M320</f>
        <v>369</v>
      </c>
      <c r="N317" s="6">
        <f t="shared" si="184"/>
        <v>384</v>
      </c>
      <c r="O317" s="2"/>
    </row>
    <row r="318" spans="1:15" ht="38.25" outlineLevel="4" x14ac:dyDescent="0.25">
      <c r="A318" s="25">
        <v>308</v>
      </c>
      <c r="B318" s="7" t="s">
        <v>341</v>
      </c>
      <c r="C318" s="4" t="s">
        <v>307</v>
      </c>
      <c r="D318" s="4" t="s">
        <v>342</v>
      </c>
      <c r="E318" s="4"/>
      <c r="F318" s="4"/>
      <c r="G318" s="4"/>
      <c r="H318" s="4"/>
      <c r="I318" s="4"/>
      <c r="J318" s="4"/>
      <c r="K318" s="4"/>
      <c r="L318" s="6">
        <f>L319</f>
        <v>500</v>
      </c>
      <c r="M318" s="6">
        <f t="shared" ref="M318:N318" si="185">M319</f>
        <v>369</v>
      </c>
      <c r="N318" s="6">
        <f t="shared" si="185"/>
        <v>384</v>
      </c>
      <c r="O318" s="2"/>
    </row>
    <row r="319" spans="1:15" outlineLevel="5" x14ac:dyDescent="0.25">
      <c r="A319" s="25">
        <v>309</v>
      </c>
      <c r="B319" s="7" t="s">
        <v>121</v>
      </c>
      <c r="C319" s="4" t="s">
        <v>307</v>
      </c>
      <c r="D319" s="4" t="s">
        <v>342</v>
      </c>
      <c r="E319" s="4" t="s">
        <v>122</v>
      </c>
      <c r="F319" s="4"/>
      <c r="G319" s="4"/>
      <c r="H319" s="4"/>
      <c r="I319" s="4"/>
      <c r="J319" s="4"/>
      <c r="K319" s="4"/>
      <c r="L319" s="6">
        <v>500</v>
      </c>
      <c r="M319" s="6">
        <v>369</v>
      </c>
      <c r="N319" s="6">
        <v>384</v>
      </c>
      <c r="O319" s="2"/>
    </row>
    <row r="320" spans="1:15" ht="51" outlineLevel="4" x14ac:dyDescent="0.25">
      <c r="A320" s="25">
        <v>310</v>
      </c>
      <c r="B320" s="7" t="s">
        <v>343</v>
      </c>
      <c r="C320" s="4" t="s">
        <v>307</v>
      </c>
      <c r="D320" s="4" t="s">
        <v>344</v>
      </c>
      <c r="E320" s="4"/>
      <c r="F320" s="4"/>
      <c r="G320" s="4"/>
      <c r="H320" s="4"/>
      <c r="I320" s="4"/>
      <c r="J320" s="4"/>
      <c r="K320" s="4"/>
      <c r="L320" s="6">
        <f>L321</f>
        <v>1750</v>
      </c>
      <c r="M320" s="6">
        <f t="shared" ref="M320:N320" si="186">M321</f>
        <v>0</v>
      </c>
      <c r="N320" s="6">
        <f t="shared" si="186"/>
        <v>0</v>
      </c>
      <c r="O320" s="2"/>
    </row>
    <row r="321" spans="1:15" ht="38.25" outlineLevel="5" x14ac:dyDescent="0.25">
      <c r="A321" s="25">
        <v>311</v>
      </c>
      <c r="B321" s="7" t="s">
        <v>21</v>
      </c>
      <c r="C321" s="4" t="s">
        <v>307</v>
      </c>
      <c r="D321" s="4" t="s">
        <v>344</v>
      </c>
      <c r="E321" s="4" t="s">
        <v>22</v>
      </c>
      <c r="F321" s="4"/>
      <c r="G321" s="4"/>
      <c r="H321" s="4"/>
      <c r="I321" s="4"/>
      <c r="J321" s="4"/>
      <c r="K321" s="4"/>
      <c r="L321" s="6">
        <v>1750</v>
      </c>
      <c r="M321" s="6">
        <v>0</v>
      </c>
      <c r="N321" s="6">
        <v>0</v>
      </c>
      <c r="O321" s="2"/>
    </row>
    <row r="322" spans="1:15" ht="76.5" outlineLevel="5" x14ac:dyDescent="0.25">
      <c r="A322" s="25">
        <v>312</v>
      </c>
      <c r="B322" s="7" t="s">
        <v>730</v>
      </c>
      <c r="C322" s="4" t="s">
        <v>307</v>
      </c>
      <c r="D322" s="28" t="s">
        <v>79</v>
      </c>
      <c r="E322" s="4"/>
      <c r="F322" s="4"/>
      <c r="G322" s="4"/>
      <c r="H322" s="4"/>
      <c r="I322" s="4"/>
      <c r="J322" s="4"/>
      <c r="K322" s="4"/>
      <c r="L322" s="6">
        <f>L323</f>
        <v>41301.839999999997</v>
      </c>
      <c r="M322" s="6">
        <f t="shared" ref="M322:N322" si="187">M323</f>
        <v>0</v>
      </c>
      <c r="N322" s="6">
        <f t="shared" si="187"/>
        <v>0</v>
      </c>
      <c r="O322" s="2"/>
    </row>
    <row r="323" spans="1:15" ht="102" outlineLevel="5" x14ac:dyDescent="0.25">
      <c r="A323" s="25">
        <v>313</v>
      </c>
      <c r="B323" s="7" t="s">
        <v>731</v>
      </c>
      <c r="C323" s="4" t="s">
        <v>307</v>
      </c>
      <c r="D323" s="28" t="s">
        <v>81</v>
      </c>
      <c r="E323" s="4"/>
      <c r="F323" s="4"/>
      <c r="G323" s="4"/>
      <c r="H323" s="4"/>
      <c r="I323" s="4"/>
      <c r="J323" s="4"/>
      <c r="K323" s="4"/>
      <c r="L323" s="6">
        <f>L324</f>
        <v>41301.839999999997</v>
      </c>
      <c r="M323" s="6">
        <f t="shared" ref="M323:N323" si="188">M324</f>
        <v>0</v>
      </c>
      <c r="N323" s="6">
        <f t="shared" si="188"/>
        <v>0</v>
      </c>
      <c r="O323" s="2"/>
    </row>
    <row r="324" spans="1:15" ht="25.5" outlineLevel="5" x14ac:dyDescent="0.25">
      <c r="A324" s="25">
        <v>314</v>
      </c>
      <c r="B324" s="7" t="s">
        <v>82</v>
      </c>
      <c r="C324" s="4" t="s">
        <v>307</v>
      </c>
      <c r="D324" s="28" t="s">
        <v>83</v>
      </c>
      <c r="E324" s="4"/>
      <c r="F324" s="4"/>
      <c r="G324" s="4"/>
      <c r="H324" s="4"/>
      <c r="I324" s="4"/>
      <c r="J324" s="4"/>
      <c r="K324" s="4"/>
      <c r="L324" s="6">
        <f>L325</f>
        <v>41301.839999999997</v>
      </c>
      <c r="M324" s="6">
        <f t="shared" ref="M324:N324" si="189">M325</f>
        <v>0</v>
      </c>
      <c r="N324" s="6">
        <f t="shared" si="189"/>
        <v>0</v>
      </c>
      <c r="O324" s="2"/>
    </row>
    <row r="325" spans="1:15" outlineLevel="5" x14ac:dyDescent="0.25">
      <c r="A325" s="25">
        <v>315</v>
      </c>
      <c r="B325" s="7" t="s">
        <v>84</v>
      </c>
      <c r="C325" s="4" t="s">
        <v>307</v>
      </c>
      <c r="D325" s="28" t="s">
        <v>83</v>
      </c>
      <c r="E325" s="4">
        <v>410</v>
      </c>
      <c r="F325" s="4"/>
      <c r="G325" s="4"/>
      <c r="H325" s="4"/>
      <c r="I325" s="4"/>
      <c r="J325" s="4"/>
      <c r="K325" s="4"/>
      <c r="L325" s="6">
        <v>41301.839999999997</v>
      </c>
      <c r="M325" s="6">
        <v>0</v>
      </c>
      <c r="N325" s="6">
        <v>0</v>
      </c>
      <c r="O325" s="2"/>
    </row>
    <row r="326" spans="1:15" outlineLevel="2" x14ac:dyDescent="0.25">
      <c r="A326" s="25">
        <v>316</v>
      </c>
      <c r="B326" s="7" t="s">
        <v>15</v>
      </c>
      <c r="C326" s="4" t="s">
        <v>307</v>
      </c>
      <c r="D326" s="4" t="s">
        <v>16</v>
      </c>
      <c r="E326" s="4"/>
      <c r="F326" s="4"/>
      <c r="G326" s="4"/>
      <c r="H326" s="4"/>
      <c r="I326" s="4"/>
      <c r="J326" s="4"/>
      <c r="K326" s="4"/>
      <c r="L326" s="6">
        <f>L327</f>
        <v>12000</v>
      </c>
      <c r="M326" s="6">
        <f t="shared" ref="M326:N326" si="190">M327</f>
        <v>0</v>
      </c>
      <c r="N326" s="6">
        <f t="shared" si="190"/>
        <v>0</v>
      </c>
      <c r="O326" s="2"/>
    </row>
    <row r="327" spans="1:15" ht="25.5" outlineLevel="4" x14ac:dyDescent="0.25">
      <c r="A327" s="25">
        <v>317</v>
      </c>
      <c r="B327" s="7" t="s">
        <v>345</v>
      </c>
      <c r="C327" s="4" t="s">
        <v>307</v>
      </c>
      <c r="D327" s="4" t="s">
        <v>346</v>
      </c>
      <c r="E327" s="4"/>
      <c r="F327" s="4"/>
      <c r="G327" s="4"/>
      <c r="H327" s="4"/>
      <c r="I327" s="4"/>
      <c r="J327" s="4"/>
      <c r="K327" s="4"/>
      <c r="L327" s="6">
        <f>L328</f>
        <v>12000</v>
      </c>
      <c r="M327" s="6">
        <f t="shared" ref="M327:N327" si="191">M328</f>
        <v>0</v>
      </c>
      <c r="N327" s="6">
        <f t="shared" si="191"/>
        <v>0</v>
      </c>
      <c r="O327" s="2"/>
    </row>
    <row r="328" spans="1:15" ht="63.75" outlineLevel="5" x14ac:dyDescent="0.25">
      <c r="A328" s="25">
        <v>318</v>
      </c>
      <c r="B328" s="7" t="s">
        <v>347</v>
      </c>
      <c r="C328" s="4" t="s">
        <v>307</v>
      </c>
      <c r="D328" s="4" t="s">
        <v>346</v>
      </c>
      <c r="E328" s="4" t="s">
        <v>348</v>
      </c>
      <c r="F328" s="4"/>
      <c r="G328" s="4"/>
      <c r="H328" s="4"/>
      <c r="I328" s="4"/>
      <c r="J328" s="4"/>
      <c r="K328" s="4"/>
      <c r="L328" s="6">
        <v>12000</v>
      </c>
      <c r="M328" s="6">
        <v>0</v>
      </c>
      <c r="N328" s="6">
        <v>0</v>
      </c>
      <c r="O328" s="2"/>
    </row>
    <row r="329" spans="1:15" s="19" customFormat="1" outlineLevel="1" x14ac:dyDescent="0.25">
      <c r="A329" s="24">
        <v>319</v>
      </c>
      <c r="B329" s="15" t="s">
        <v>349</v>
      </c>
      <c r="C329" s="16" t="s">
        <v>350</v>
      </c>
      <c r="D329" s="16"/>
      <c r="E329" s="16"/>
      <c r="F329" s="4"/>
      <c r="G329" s="4"/>
      <c r="H329" s="4"/>
      <c r="I329" s="4"/>
      <c r="J329" s="4"/>
      <c r="K329" s="4"/>
      <c r="L329" s="17">
        <f>L330+L350+L354</f>
        <v>101645.33</v>
      </c>
      <c r="M329" s="17">
        <f t="shared" ref="M329:N329" si="192">M330+M350+M354</f>
        <v>53481.279999999999</v>
      </c>
      <c r="N329" s="17">
        <f t="shared" si="192"/>
        <v>54474.700000000004</v>
      </c>
      <c r="O329" s="18"/>
    </row>
    <row r="330" spans="1:15" ht="63.75" outlineLevel="2" x14ac:dyDescent="0.25">
      <c r="A330" s="25">
        <v>320</v>
      </c>
      <c r="B330" s="7" t="s">
        <v>175</v>
      </c>
      <c r="C330" s="4" t="s">
        <v>350</v>
      </c>
      <c r="D330" s="4" t="s">
        <v>176</v>
      </c>
      <c r="E330" s="4"/>
      <c r="F330" s="4"/>
      <c r="G330" s="4"/>
      <c r="H330" s="4"/>
      <c r="I330" s="4"/>
      <c r="J330" s="4"/>
      <c r="K330" s="4"/>
      <c r="L330" s="6">
        <f>L331+L342+L347</f>
        <v>51858.92</v>
      </c>
      <c r="M330" s="6">
        <f t="shared" ref="M330:N330" si="193">M331+M342+M347</f>
        <v>47031.259999999995</v>
      </c>
      <c r="N330" s="6">
        <f t="shared" si="193"/>
        <v>47857.62</v>
      </c>
      <c r="O330" s="2"/>
    </row>
    <row r="331" spans="1:15" ht="25.5" outlineLevel="3" x14ac:dyDescent="0.25">
      <c r="A331" s="25">
        <v>321</v>
      </c>
      <c r="B331" s="7" t="s">
        <v>177</v>
      </c>
      <c r="C331" s="4" t="s">
        <v>350</v>
      </c>
      <c r="D331" s="4" t="s">
        <v>178</v>
      </c>
      <c r="E331" s="4"/>
      <c r="F331" s="4"/>
      <c r="G331" s="4"/>
      <c r="H331" s="4"/>
      <c r="I331" s="4"/>
      <c r="J331" s="4"/>
      <c r="K331" s="4"/>
      <c r="L331" s="6">
        <f>L332+L334+L336+L338+L340</f>
        <v>39752.92</v>
      </c>
      <c r="M331" s="6">
        <f t="shared" ref="M331:N331" si="194">M332+M334+M336+M338+M340</f>
        <v>35264.959999999999</v>
      </c>
      <c r="N331" s="6">
        <f t="shared" si="194"/>
        <v>35768.120000000003</v>
      </c>
      <c r="O331" s="2"/>
    </row>
    <row r="332" spans="1:15" ht="25.5" outlineLevel="4" x14ac:dyDescent="0.25">
      <c r="A332" s="25">
        <v>322</v>
      </c>
      <c r="B332" s="7" t="s">
        <v>351</v>
      </c>
      <c r="C332" s="4" t="s">
        <v>350</v>
      </c>
      <c r="D332" s="4" t="s">
        <v>352</v>
      </c>
      <c r="E332" s="4"/>
      <c r="F332" s="4"/>
      <c r="G332" s="4"/>
      <c r="H332" s="4"/>
      <c r="I332" s="4"/>
      <c r="J332" s="4"/>
      <c r="K332" s="4"/>
      <c r="L332" s="6">
        <f>L333</f>
        <v>430</v>
      </c>
      <c r="M332" s="6">
        <f t="shared" ref="M332:N332" si="195">M333</f>
        <v>0</v>
      </c>
      <c r="N332" s="6">
        <f t="shared" si="195"/>
        <v>0</v>
      </c>
      <c r="O332" s="2"/>
    </row>
    <row r="333" spans="1:15" ht="38.25" outlineLevel="5" x14ac:dyDescent="0.25">
      <c r="A333" s="25">
        <v>323</v>
      </c>
      <c r="B333" s="7" t="s">
        <v>21</v>
      </c>
      <c r="C333" s="4" t="s">
        <v>350</v>
      </c>
      <c r="D333" s="4" t="s">
        <v>352</v>
      </c>
      <c r="E333" s="4" t="s">
        <v>22</v>
      </c>
      <c r="F333" s="4"/>
      <c r="G333" s="4"/>
      <c r="H333" s="4"/>
      <c r="I333" s="4"/>
      <c r="J333" s="4"/>
      <c r="K333" s="4"/>
      <c r="L333" s="6">
        <v>430</v>
      </c>
      <c r="M333" s="6">
        <v>0</v>
      </c>
      <c r="N333" s="6">
        <v>0</v>
      </c>
      <c r="O333" s="2"/>
    </row>
    <row r="334" spans="1:15" ht="25.5" outlineLevel="4" x14ac:dyDescent="0.25">
      <c r="A334" s="25">
        <v>324</v>
      </c>
      <c r="B334" s="7" t="s">
        <v>353</v>
      </c>
      <c r="C334" s="4" t="s">
        <v>350</v>
      </c>
      <c r="D334" s="4" t="s">
        <v>354</v>
      </c>
      <c r="E334" s="4"/>
      <c r="F334" s="4"/>
      <c r="G334" s="4"/>
      <c r="H334" s="4"/>
      <c r="I334" s="4"/>
      <c r="J334" s="4"/>
      <c r="K334" s="4"/>
      <c r="L334" s="6">
        <f>L335</f>
        <v>810</v>
      </c>
      <c r="M334" s="6">
        <f t="shared" ref="M334:N334" si="196">M335</f>
        <v>0</v>
      </c>
      <c r="N334" s="6">
        <f t="shared" si="196"/>
        <v>0</v>
      </c>
      <c r="O334" s="2"/>
    </row>
    <row r="335" spans="1:15" ht="38.25" outlineLevel="5" x14ac:dyDescent="0.25">
      <c r="A335" s="25">
        <v>325</v>
      </c>
      <c r="B335" s="7" t="s">
        <v>21</v>
      </c>
      <c r="C335" s="4" t="s">
        <v>350</v>
      </c>
      <c r="D335" s="4" t="s">
        <v>354</v>
      </c>
      <c r="E335" s="4" t="s">
        <v>22</v>
      </c>
      <c r="F335" s="4"/>
      <c r="G335" s="4"/>
      <c r="H335" s="4"/>
      <c r="I335" s="4"/>
      <c r="J335" s="4"/>
      <c r="K335" s="4"/>
      <c r="L335" s="6">
        <v>810</v>
      </c>
      <c r="M335" s="6">
        <v>0</v>
      </c>
      <c r="N335" s="6">
        <v>0</v>
      </c>
      <c r="O335" s="2"/>
    </row>
    <row r="336" spans="1:15" outlineLevel="4" x14ac:dyDescent="0.25">
      <c r="A336" s="25">
        <v>326</v>
      </c>
      <c r="B336" s="7" t="s">
        <v>355</v>
      </c>
      <c r="C336" s="4" t="s">
        <v>350</v>
      </c>
      <c r="D336" s="4" t="s">
        <v>356</v>
      </c>
      <c r="E336" s="4"/>
      <c r="F336" s="4"/>
      <c r="G336" s="4"/>
      <c r="H336" s="4"/>
      <c r="I336" s="4"/>
      <c r="J336" s="4"/>
      <c r="K336" s="4"/>
      <c r="L336" s="6">
        <f>L337</f>
        <v>2520</v>
      </c>
      <c r="M336" s="6">
        <f t="shared" ref="M336:N336" si="197">M337</f>
        <v>2520</v>
      </c>
      <c r="N336" s="6">
        <f t="shared" si="197"/>
        <v>2520</v>
      </c>
      <c r="O336" s="2"/>
    </row>
    <row r="337" spans="1:15" ht="38.25" outlineLevel="5" x14ac:dyDescent="0.25">
      <c r="A337" s="25">
        <v>327</v>
      </c>
      <c r="B337" s="7" t="s">
        <v>21</v>
      </c>
      <c r="C337" s="4" t="s">
        <v>350</v>
      </c>
      <c r="D337" s="4" t="s">
        <v>356</v>
      </c>
      <c r="E337" s="4" t="s">
        <v>22</v>
      </c>
      <c r="F337" s="4"/>
      <c r="G337" s="4"/>
      <c r="H337" s="4"/>
      <c r="I337" s="4"/>
      <c r="J337" s="4"/>
      <c r="K337" s="4"/>
      <c r="L337" s="6">
        <v>2520</v>
      </c>
      <c r="M337" s="6">
        <v>2520</v>
      </c>
      <c r="N337" s="6">
        <v>2520</v>
      </c>
      <c r="O337" s="2"/>
    </row>
    <row r="338" spans="1:15" ht="38.25" outlineLevel="4" x14ac:dyDescent="0.25">
      <c r="A338" s="25">
        <v>328</v>
      </c>
      <c r="B338" s="7" t="s">
        <v>357</v>
      </c>
      <c r="C338" s="4" t="s">
        <v>350</v>
      </c>
      <c r="D338" s="4" t="s">
        <v>358</v>
      </c>
      <c r="E338" s="4"/>
      <c r="F338" s="4"/>
      <c r="G338" s="4"/>
      <c r="H338" s="4"/>
      <c r="I338" s="4"/>
      <c r="J338" s="4"/>
      <c r="K338" s="4"/>
      <c r="L338" s="6">
        <f>L339</f>
        <v>25917</v>
      </c>
      <c r="M338" s="6">
        <f t="shared" ref="M338:N338" si="198">M339</f>
        <v>22666</v>
      </c>
      <c r="N338" s="6">
        <f t="shared" si="198"/>
        <v>23166</v>
      </c>
      <c r="O338" s="2"/>
    </row>
    <row r="339" spans="1:15" ht="38.25" outlineLevel="5" x14ac:dyDescent="0.25">
      <c r="A339" s="25">
        <v>329</v>
      </c>
      <c r="B339" s="7" t="s">
        <v>21</v>
      </c>
      <c r="C339" s="4" t="s">
        <v>350</v>
      </c>
      <c r="D339" s="4" t="s">
        <v>358</v>
      </c>
      <c r="E339" s="4" t="s">
        <v>22</v>
      </c>
      <c r="F339" s="4"/>
      <c r="G339" s="4"/>
      <c r="H339" s="4"/>
      <c r="I339" s="4"/>
      <c r="J339" s="4"/>
      <c r="K339" s="4"/>
      <c r="L339" s="6">
        <v>25917</v>
      </c>
      <c r="M339" s="6">
        <v>22666</v>
      </c>
      <c r="N339" s="6">
        <v>23166</v>
      </c>
      <c r="O339" s="2"/>
    </row>
    <row r="340" spans="1:15" ht="38.25" outlineLevel="4" x14ac:dyDescent="0.25">
      <c r="A340" s="25">
        <v>330</v>
      </c>
      <c r="B340" s="7" t="s">
        <v>359</v>
      </c>
      <c r="C340" s="4" t="s">
        <v>350</v>
      </c>
      <c r="D340" s="4" t="s">
        <v>360</v>
      </c>
      <c r="E340" s="4"/>
      <c r="F340" s="4"/>
      <c r="G340" s="4"/>
      <c r="H340" s="4"/>
      <c r="I340" s="4"/>
      <c r="J340" s="4"/>
      <c r="K340" s="4"/>
      <c r="L340" s="6">
        <f>L341</f>
        <v>10075.92</v>
      </c>
      <c r="M340" s="6">
        <f t="shared" ref="M340:N340" si="199">M341</f>
        <v>10078.959999999999</v>
      </c>
      <c r="N340" s="6">
        <f t="shared" si="199"/>
        <v>10082.120000000001</v>
      </c>
      <c r="O340" s="2"/>
    </row>
    <row r="341" spans="1:15" ht="38.25" outlineLevel="5" x14ac:dyDescent="0.25">
      <c r="A341" s="25">
        <v>331</v>
      </c>
      <c r="B341" s="7" t="s">
        <v>21</v>
      </c>
      <c r="C341" s="4" t="s">
        <v>350</v>
      </c>
      <c r="D341" s="4" t="s">
        <v>360</v>
      </c>
      <c r="E341" s="4" t="s">
        <v>22</v>
      </c>
      <c r="F341" s="4"/>
      <c r="G341" s="4"/>
      <c r="H341" s="4"/>
      <c r="I341" s="4"/>
      <c r="J341" s="4"/>
      <c r="K341" s="4"/>
      <c r="L341" s="6">
        <v>10075.92</v>
      </c>
      <c r="M341" s="6">
        <v>10078.959999999999</v>
      </c>
      <c r="N341" s="6">
        <v>10082.120000000001</v>
      </c>
      <c r="O341" s="2"/>
    </row>
    <row r="342" spans="1:15" ht="25.5" outlineLevel="3" x14ac:dyDescent="0.25">
      <c r="A342" s="25">
        <v>332</v>
      </c>
      <c r="B342" s="7" t="s">
        <v>361</v>
      </c>
      <c r="C342" s="4" t="s">
        <v>350</v>
      </c>
      <c r="D342" s="4" t="s">
        <v>362</v>
      </c>
      <c r="E342" s="4"/>
      <c r="F342" s="4"/>
      <c r="G342" s="4"/>
      <c r="H342" s="4"/>
      <c r="I342" s="4"/>
      <c r="J342" s="4"/>
      <c r="K342" s="4"/>
      <c r="L342" s="6">
        <f>L343+L345</f>
        <v>11756</v>
      </c>
      <c r="M342" s="6">
        <f t="shared" ref="M342:N342" si="200">M343+M345</f>
        <v>11411.3</v>
      </c>
      <c r="N342" s="6">
        <f t="shared" si="200"/>
        <v>11734.5</v>
      </c>
      <c r="O342" s="2"/>
    </row>
    <row r="343" spans="1:15" ht="38.25" outlineLevel="4" x14ac:dyDescent="0.25">
      <c r="A343" s="25">
        <v>333</v>
      </c>
      <c r="B343" s="7" t="s">
        <v>363</v>
      </c>
      <c r="C343" s="4" t="s">
        <v>350</v>
      </c>
      <c r="D343" s="4" t="s">
        <v>364</v>
      </c>
      <c r="E343" s="4"/>
      <c r="F343" s="4"/>
      <c r="G343" s="4"/>
      <c r="H343" s="4"/>
      <c r="I343" s="4"/>
      <c r="J343" s="4"/>
      <c r="K343" s="4"/>
      <c r="L343" s="6">
        <f>L344</f>
        <v>11256</v>
      </c>
      <c r="M343" s="6">
        <f t="shared" ref="M343:N343" si="201">M344</f>
        <v>11411.3</v>
      </c>
      <c r="N343" s="6">
        <f t="shared" si="201"/>
        <v>11734.5</v>
      </c>
      <c r="O343" s="2"/>
    </row>
    <row r="344" spans="1:15" outlineLevel="5" x14ac:dyDescent="0.25">
      <c r="A344" s="25">
        <v>334</v>
      </c>
      <c r="B344" s="7" t="s">
        <v>121</v>
      </c>
      <c r="C344" s="4" t="s">
        <v>350</v>
      </c>
      <c r="D344" s="4" t="s">
        <v>364</v>
      </c>
      <c r="E344" s="4" t="s">
        <v>122</v>
      </c>
      <c r="F344" s="4"/>
      <c r="G344" s="4"/>
      <c r="H344" s="4"/>
      <c r="I344" s="4"/>
      <c r="J344" s="4"/>
      <c r="K344" s="4"/>
      <c r="L344" s="6">
        <v>11256</v>
      </c>
      <c r="M344" s="6">
        <v>11411.3</v>
      </c>
      <c r="N344" s="6">
        <v>11734.5</v>
      </c>
      <c r="O344" s="2"/>
    </row>
    <row r="345" spans="1:15" ht="25.5" outlineLevel="4" x14ac:dyDescent="0.25">
      <c r="A345" s="25">
        <v>335</v>
      </c>
      <c r="B345" s="7" t="s">
        <v>365</v>
      </c>
      <c r="C345" s="4" t="s">
        <v>350</v>
      </c>
      <c r="D345" s="4" t="s">
        <v>366</v>
      </c>
      <c r="E345" s="4"/>
      <c r="F345" s="4"/>
      <c r="G345" s="4"/>
      <c r="H345" s="4"/>
      <c r="I345" s="4"/>
      <c r="J345" s="4"/>
      <c r="K345" s="4"/>
      <c r="L345" s="6">
        <f>L346</f>
        <v>500</v>
      </c>
      <c r="M345" s="6">
        <v>0</v>
      </c>
      <c r="N345" s="6">
        <v>0</v>
      </c>
      <c r="O345" s="2"/>
    </row>
    <row r="346" spans="1:15" ht="38.25" outlineLevel="5" x14ac:dyDescent="0.25">
      <c r="A346" s="25">
        <v>336</v>
      </c>
      <c r="B346" s="7" t="s">
        <v>21</v>
      </c>
      <c r="C346" s="4" t="s">
        <v>350</v>
      </c>
      <c r="D346" s="4" t="s">
        <v>366</v>
      </c>
      <c r="E346" s="4" t="s">
        <v>22</v>
      </c>
      <c r="F346" s="4"/>
      <c r="G346" s="4"/>
      <c r="H346" s="4"/>
      <c r="I346" s="4"/>
      <c r="J346" s="4"/>
      <c r="K346" s="4"/>
      <c r="L346" s="6">
        <v>500</v>
      </c>
      <c r="M346" s="6">
        <v>0</v>
      </c>
      <c r="N346" s="6">
        <v>0</v>
      </c>
      <c r="O346" s="2"/>
    </row>
    <row r="347" spans="1:15" ht="38.25" outlineLevel="3" x14ac:dyDescent="0.25">
      <c r="A347" s="25">
        <v>337</v>
      </c>
      <c r="B347" s="7" t="s">
        <v>339</v>
      </c>
      <c r="C347" s="4" t="s">
        <v>350</v>
      </c>
      <c r="D347" s="4" t="s">
        <v>340</v>
      </c>
      <c r="E347" s="4"/>
      <c r="F347" s="4"/>
      <c r="G347" s="4"/>
      <c r="H347" s="4"/>
      <c r="I347" s="4"/>
      <c r="J347" s="4"/>
      <c r="K347" s="4"/>
      <c r="L347" s="6">
        <f>L348</f>
        <v>350</v>
      </c>
      <c r="M347" s="6">
        <f t="shared" ref="M347:N347" si="202">M348</f>
        <v>355</v>
      </c>
      <c r="N347" s="6">
        <f t="shared" si="202"/>
        <v>355</v>
      </c>
      <c r="O347" s="2"/>
    </row>
    <row r="348" spans="1:15" outlineLevel="4" x14ac:dyDescent="0.25">
      <c r="A348" s="25">
        <v>338</v>
      </c>
      <c r="B348" s="7" t="s">
        <v>367</v>
      </c>
      <c r="C348" s="4" t="s">
        <v>350</v>
      </c>
      <c r="D348" s="4" t="s">
        <v>368</v>
      </c>
      <c r="E348" s="4"/>
      <c r="F348" s="4"/>
      <c r="G348" s="4"/>
      <c r="H348" s="4"/>
      <c r="I348" s="4"/>
      <c r="J348" s="4"/>
      <c r="K348" s="4"/>
      <c r="L348" s="6">
        <f>L349</f>
        <v>350</v>
      </c>
      <c r="M348" s="6">
        <f t="shared" ref="M348:N348" si="203">M349</f>
        <v>355</v>
      </c>
      <c r="N348" s="6">
        <f t="shared" si="203"/>
        <v>355</v>
      </c>
      <c r="O348" s="2"/>
    </row>
    <row r="349" spans="1:15" ht="38.25" outlineLevel="5" x14ac:dyDescent="0.25">
      <c r="A349" s="25">
        <v>339</v>
      </c>
      <c r="B349" s="7" t="s">
        <v>21</v>
      </c>
      <c r="C349" s="4" t="s">
        <v>350</v>
      </c>
      <c r="D349" s="4" t="s">
        <v>368</v>
      </c>
      <c r="E349" s="4" t="s">
        <v>22</v>
      </c>
      <c r="F349" s="4"/>
      <c r="G349" s="4"/>
      <c r="H349" s="4"/>
      <c r="I349" s="4"/>
      <c r="J349" s="4"/>
      <c r="K349" s="4"/>
      <c r="L349" s="6">
        <v>350</v>
      </c>
      <c r="M349" s="6">
        <v>355</v>
      </c>
      <c r="N349" s="6">
        <v>355</v>
      </c>
      <c r="O349" s="2"/>
    </row>
    <row r="350" spans="1:15" ht="51" outlineLevel="2" x14ac:dyDescent="0.25">
      <c r="A350" s="25">
        <v>340</v>
      </c>
      <c r="B350" s="7" t="s">
        <v>183</v>
      </c>
      <c r="C350" s="4" t="s">
        <v>350</v>
      </c>
      <c r="D350" s="4" t="s">
        <v>184</v>
      </c>
      <c r="E350" s="4"/>
      <c r="F350" s="4"/>
      <c r="G350" s="4"/>
      <c r="H350" s="4"/>
      <c r="I350" s="4"/>
      <c r="J350" s="4"/>
      <c r="K350" s="4"/>
      <c r="L350" s="6">
        <f>L351</f>
        <v>837.5</v>
      </c>
      <c r="M350" s="6">
        <f t="shared" ref="M350:N350" si="204">M351</f>
        <v>0</v>
      </c>
      <c r="N350" s="6">
        <f t="shared" si="204"/>
        <v>0</v>
      </c>
      <c r="O350" s="2"/>
    </row>
    <row r="351" spans="1:15" ht="51" outlineLevel="3" x14ac:dyDescent="0.25">
      <c r="A351" s="25">
        <v>341</v>
      </c>
      <c r="B351" s="7" t="s">
        <v>369</v>
      </c>
      <c r="C351" s="4" t="s">
        <v>350</v>
      </c>
      <c r="D351" s="4" t="s">
        <v>370</v>
      </c>
      <c r="E351" s="4"/>
      <c r="F351" s="4"/>
      <c r="G351" s="4"/>
      <c r="H351" s="4"/>
      <c r="I351" s="4"/>
      <c r="J351" s="4"/>
      <c r="K351" s="4"/>
      <c r="L351" s="6">
        <f>L352</f>
        <v>837.5</v>
      </c>
      <c r="M351" s="6">
        <f t="shared" ref="M351:N351" si="205">M352</f>
        <v>0</v>
      </c>
      <c r="N351" s="6">
        <f t="shared" si="205"/>
        <v>0</v>
      </c>
      <c r="O351" s="2"/>
    </row>
    <row r="352" spans="1:15" ht="38.25" outlineLevel="4" x14ac:dyDescent="0.25">
      <c r="A352" s="25">
        <v>342</v>
      </c>
      <c r="B352" s="7" t="s">
        <v>371</v>
      </c>
      <c r="C352" s="4" t="s">
        <v>350</v>
      </c>
      <c r="D352" s="4" t="s">
        <v>372</v>
      </c>
      <c r="E352" s="4"/>
      <c r="F352" s="4"/>
      <c r="G352" s="4"/>
      <c r="H352" s="4"/>
      <c r="I352" s="4"/>
      <c r="J352" s="4"/>
      <c r="K352" s="4"/>
      <c r="L352" s="6">
        <f>L353</f>
        <v>837.5</v>
      </c>
      <c r="M352" s="6">
        <f t="shared" ref="M352:N352" si="206">M353</f>
        <v>0</v>
      </c>
      <c r="N352" s="6">
        <f t="shared" si="206"/>
        <v>0</v>
      </c>
      <c r="O352" s="2"/>
    </row>
    <row r="353" spans="1:15" outlineLevel="5" x14ac:dyDescent="0.25">
      <c r="A353" s="25">
        <v>343</v>
      </c>
      <c r="B353" s="7" t="s">
        <v>121</v>
      </c>
      <c r="C353" s="4" t="s">
        <v>350</v>
      </c>
      <c r="D353" s="4" t="s">
        <v>372</v>
      </c>
      <c r="E353" s="4" t="s">
        <v>122</v>
      </c>
      <c r="F353" s="4"/>
      <c r="G353" s="4"/>
      <c r="H353" s="4"/>
      <c r="I353" s="4"/>
      <c r="J353" s="4"/>
      <c r="K353" s="4"/>
      <c r="L353" s="6">
        <v>837.5</v>
      </c>
      <c r="M353" s="6">
        <v>0</v>
      </c>
      <c r="N353" s="6">
        <v>0</v>
      </c>
      <c r="O353" s="2"/>
    </row>
    <row r="354" spans="1:15" ht="51" outlineLevel="2" x14ac:dyDescent="0.25">
      <c r="A354" s="25">
        <v>344</v>
      </c>
      <c r="B354" s="7" t="s">
        <v>373</v>
      </c>
      <c r="C354" s="4" t="s">
        <v>350</v>
      </c>
      <c r="D354" s="4" t="s">
        <v>374</v>
      </c>
      <c r="E354" s="4"/>
      <c r="F354" s="4"/>
      <c r="G354" s="4"/>
      <c r="H354" s="4"/>
      <c r="I354" s="4"/>
      <c r="J354" s="4"/>
      <c r="K354" s="4"/>
      <c r="L354" s="6">
        <f>L355+L358</f>
        <v>48948.91</v>
      </c>
      <c r="M354" s="6">
        <f t="shared" ref="M354:N354" si="207">M355+M358</f>
        <v>6450.02</v>
      </c>
      <c r="N354" s="6">
        <f t="shared" si="207"/>
        <v>6617.08</v>
      </c>
      <c r="O354" s="2"/>
    </row>
    <row r="355" spans="1:15" ht="38.25" outlineLevel="3" x14ac:dyDescent="0.25">
      <c r="A355" s="25">
        <v>345</v>
      </c>
      <c r="B355" s="7" t="s">
        <v>375</v>
      </c>
      <c r="C355" s="4" t="s">
        <v>350</v>
      </c>
      <c r="D355" s="4" t="s">
        <v>376</v>
      </c>
      <c r="E355" s="4"/>
      <c r="F355" s="4"/>
      <c r="G355" s="4"/>
      <c r="H355" s="4"/>
      <c r="I355" s="4"/>
      <c r="J355" s="4"/>
      <c r="K355" s="4"/>
      <c r="L355" s="6">
        <f>L356</f>
        <v>500</v>
      </c>
      <c r="M355" s="6">
        <f t="shared" ref="M355:N355" si="208">M356</f>
        <v>0</v>
      </c>
      <c r="N355" s="6">
        <f t="shared" si="208"/>
        <v>0</v>
      </c>
      <c r="O355" s="2"/>
    </row>
    <row r="356" spans="1:15" ht="76.5" outlineLevel="4" x14ac:dyDescent="0.25">
      <c r="A356" s="25">
        <v>346</v>
      </c>
      <c r="B356" s="7" t="s">
        <v>377</v>
      </c>
      <c r="C356" s="4" t="s">
        <v>350</v>
      </c>
      <c r="D356" s="4" t="s">
        <v>378</v>
      </c>
      <c r="E356" s="4"/>
      <c r="F356" s="4"/>
      <c r="G356" s="4"/>
      <c r="H356" s="4"/>
      <c r="I356" s="4"/>
      <c r="J356" s="4"/>
      <c r="K356" s="4"/>
      <c r="L356" s="6">
        <f>L357</f>
        <v>500</v>
      </c>
      <c r="M356" s="6">
        <f t="shared" ref="M356:N356" si="209">M357</f>
        <v>0</v>
      </c>
      <c r="N356" s="6">
        <f t="shared" si="209"/>
        <v>0</v>
      </c>
      <c r="O356" s="2"/>
    </row>
    <row r="357" spans="1:15" outlineLevel="5" x14ac:dyDescent="0.25">
      <c r="A357" s="25">
        <v>347</v>
      </c>
      <c r="B357" s="7" t="s">
        <v>121</v>
      </c>
      <c r="C357" s="4" t="s">
        <v>350</v>
      </c>
      <c r="D357" s="4" t="s">
        <v>378</v>
      </c>
      <c r="E357" s="4" t="s">
        <v>122</v>
      </c>
      <c r="F357" s="4"/>
      <c r="G357" s="4"/>
      <c r="H357" s="4"/>
      <c r="I357" s="4"/>
      <c r="J357" s="4"/>
      <c r="K357" s="4"/>
      <c r="L357" s="6">
        <v>500</v>
      </c>
      <c r="M357" s="6">
        <v>0</v>
      </c>
      <c r="N357" s="6">
        <v>0</v>
      </c>
      <c r="O357" s="2"/>
    </row>
    <row r="358" spans="1:15" ht="38.25" outlineLevel="3" x14ac:dyDescent="0.25">
      <c r="A358" s="25">
        <v>348</v>
      </c>
      <c r="B358" s="7" t="s">
        <v>379</v>
      </c>
      <c r="C358" s="4" t="s">
        <v>350</v>
      </c>
      <c r="D358" s="4" t="s">
        <v>380</v>
      </c>
      <c r="E358" s="4"/>
      <c r="F358" s="4"/>
      <c r="G358" s="4"/>
      <c r="H358" s="4"/>
      <c r="I358" s="4"/>
      <c r="J358" s="4"/>
      <c r="K358" s="4"/>
      <c r="L358" s="6">
        <f>L359+L361+L363+L365+L367+L369</f>
        <v>48448.91</v>
      </c>
      <c r="M358" s="6">
        <f t="shared" ref="M358:N358" si="210">M359+M361+M363+M365+M367+M369</f>
        <v>6450.02</v>
      </c>
      <c r="N358" s="6">
        <f t="shared" si="210"/>
        <v>6617.08</v>
      </c>
      <c r="O358" s="2"/>
    </row>
    <row r="359" spans="1:15" ht="38.25" outlineLevel="4" x14ac:dyDescent="0.25">
      <c r="A359" s="25">
        <v>349</v>
      </c>
      <c r="B359" s="7" t="s">
        <v>381</v>
      </c>
      <c r="C359" s="4" t="s">
        <v>350</v>
      </c>
      <c r="D359" s="4" t="s">
        <v>382</v>
      </c>
      <c r="E359" s="4"/>
      <c r="F359" s="4"/>
      <c r="G359" s="4"/>
      <c r="H359" s="4"/>
      <c r="I359" s="4"/>
      <c r="J359" s="4"/>
      <c r="K359" s="4"/>
      <c r="L359" s="6">
        <f>L360</f>
        <v>100</v>
      </c>
      <c r="M359" s="6">
        <f t="shared" ref="M359:N359" si="211">M360</f>
        <v>0</v>
      </c>
      <c r="N359" s="6">
        <f t="shared" si="211"/>
        <v>0</v>
      </c>
      <c r="O359" s="2"/>
    </row>
    <row r="360" spans="1:15" outlineLevel="5" x14ac:dyDescent="0.25">
      <c r="A360" s="25">
        <v>350</v>
      </c>
      <c r="B360" s="7" t="s">
        <v>121</v>
      </c>
      <c r="C360" s="4" t="s">
        <v>350</v>
      </c>
      <c r="D360" s="4" t="s">
        <v>382</v>
      </c>
      <c r="E360" s="4" t="s">
        <v>122</v>
      </c>
      <c r="F360" s="4"/>
      <c r="G360" s="4"/>
      <c r="H360" s="4"/>
      <c r="I360" s="4"/>
      <c r="J360" s="4"/>
      <c r="K360" s="4"/>
      <c r="L360" s="6">
        <v>100</v>
      </c>
      <c r="M360" s="6">
        <v>0</v>
      </c>
      <c r="N360" s="6">
        <v>0</v>
      </c>
      <c r="O360" s="2"/>
    </row>
    <row r="361" spans="1:15" ht="38.25" outlineLevel="4" x14ac:dyDescent="0.25">
      <c r="A361" s="25">
        <v>351</v>
      </c>
      <c r="B361" s="7" t="s">
        <v>383</v>
      </c>
      <c r="C361" s="4" t="s">
        <v>350</v>
      </c>
      <c r="D361" s="4" t="s">
        <v>384</v>
      </c>
      <c r="E361" s="4"/>
      <c r="F361" s="4"/>
      <c r="G361" s="4"/>
      <c r="H361" s="4"/>
      <c r="I361" s="4"/>
      <c r="J361" s="4"/>
      <c r="K361" s="4"/>
      <c r="L361" s="6">
        <f>L362</f>
        <v>80</v>
      </c>
      <c r="M361" s="6">
        <f t="shared" ref="M361:N361" si="212">M362</f>
        <v>80</v>
      </c>
      <c r="N361" s="6">
        <f t="shared" si="212"/>
        <v>80</v>
      </c>
      <c r="O361" s="2"/>
    </row>
    <row r="362" spans="1:15" ht="38.25" outlineLevel="5" x14ac:dyDescent="0.25">
      <c r="A362" s="25">
        <v>352</v>
      </c>
      <c r="B362" s="7" t="s">
        <v>21</v>
      </c>
      <c r="C362" s="4" t="s">
        <v>350</v>
      </c>
      <c r="D362" s="4" t="s">
        <v>384</v>
      </c>
      <c r="E362" s="4" t="s">
        <v>22</v>
      </c>
      <c r="F362" s="4"/>
      <c r="G362" s="4"/>
      <c r="H362" s="4"/>
      <c r="I362" s="4"/>
      <c r="J362" s="4"/>
      <c r="K362" s="4"/>
      <c r="L362" s="6">
        <v>80</v>
      </c>
      <c r="M362" s="6">
        <v>80</v>
      </c>
      <c r="N362" s="6">
        <v>80</v>
      </c>
      <c r="O362" s="2"/>
    </row>
    <row r="363" spans="1:15" ht="38.25" outlineLevel="4" x14ac:dyDescent="0.25">
      <c r="A363" s="25">
        <v>353</v>
      </c>
      <c r="B363" s="7" t="s">
        <v>385</v>
      </c>
      <c r="C363" s="4" t="s">
        <v>350</v>
      </c>
      <c r="D363" s="4" t="s">
        <v>386</v>
      </c>
      <c r="E363" s="4"/>
      <c r="F363" s="4"/>
      <c r="G363" s="4"/>
      <c r="H363" s="4"/>
      <c r="I363" s="4"/>
      <c r="J363" s="4"/>
      <c r="K363" s="4"/>
      <c r="L363" s="6">
        <f>L364</f>
        <v>0</v>
      </c>
      <c r="M363" s="6">
        <f t="shared" ref="M363:N363" si="213">M364</f>
        <v>600</v>
      </c>
      <c r="N363" s="6">
        <f t="shared" si="213"/>
        <v>600</v>
      </c>
      <c r="O363" s="2"/>
    </row>
    <row r="364" spans="1:15" ht="38.25" outlineLevel="5" x14ac:dyDescent="0.25">
      <c r="A364" s="25">
        <v>354</v>
      </c>
      <c r="B364" s="7" t="s">
        <v>21</v>
      </c>
      <c r="C364" s="4" t="s">
        <v>350</v>
      </c>
      <c r="D364" s="4" t="s">
        <v>386</v>
      </c>
      <c r="E364" s="4" t="s">
        <v>22</v>
      </c>
      <c r="F364" s="4"/>
      <c r="G364" s="4"/>
      <c r="H364" s="4"/>
      <c r="I364" s="4"/>
      <c r="J364" s="4"/>
      <c r="K364" s="4"/>
      <c r="L364" s="6">
        <v>0</v>
      </c>
      <c r="M364" s="6">
        <v>600</v>
      </c>
      <c r="N364" s="6">
        <v>600</v>
      </c>
      <c r="O364" s="2"/>
    </row>
    <row r="365" spans="1:15" ht="51" outlineLevel="4" x14ac:dyDescent="0.25">
      <c r="A365" s="25">
        <v>355</v>
      </c>
      <c r="B365" s="7" t="s">
        <v>387</v>
      </c>
      <c r="C365" s="4" t="s">
        <v>350</v>
      </c>
      <c r="D365" s="4" t="s">
        <v>388</v>
      </c>
      <c r="E365" s="4"/>
      <c r="F365" s="4"/>
      <c r="G365" s="4"/>
      <c r="H365" s="4"/>
      <c r="I365" s="4"/>
      <c r="J365" s="4"/>
      <c r="K365" s="4"/>
      <c r="L365" s="6">
        <f>L366</f>
        <v>5724.91</v>
      </c>
      <c r="M365" s="6">
        <f t="shared" ref="M365:N365" si="214">M366</f>
        <v>5770.02</v>
      </c>
      <c r="N365" s="6">
        <f t="shared" si="214"/>
        <v>5937.08</v>
      </c>
      <c r="O365" s="2"/>
    </row>
    <row r="366" spans="1:15" outlineLevel="5" x14ac:dyDescent="0.25">
      <c r="A366" s="25">
        <v>356</v>
      </c>
      <c r="B366" s="7" t="s">
        <v>121</v>
      </c>
      <c r="C366" s="4" t="s">
        <v>350</v>
      </c>
      <c r="D366" s="4" t="s">
        <v>388</v>
      </c>
      <c r="E366" s="4" t="s">
        <v>122</v>
      </c>
      <c r="F366" s="4"/>
      <c r="G366" s="4"/>
      <c r="H366" s="4"/>
      <c r="I366" s="4"/>
      <c r="J366" s="4"/>
      <c r="K366" s="4"/>
      <c r="L366" s="6">
        <v>5724.91</v>
      </c>
      <c r="M366" s="6">
        <v>5770.02</v>
      </c>
      <c r="N366" s="6">
        <v>5937.08</v>
      </c>
      <c r="O366" s="2"/>
    </row>
    <row r="367" spans="1:15" ht="25.5" outlineLevel="4" x14ac:dyDescent="0.25">
      <c r="A367" s="25">
        <v>357</v>
      </c>
      <c r="B367" s="7" t="s">
        <v>389</v>
      </c>
      <c r="C367" s="4" t="s">
        <v>350</v>
      </c>
      <c r="D367" s="4" t="s">
        <v>390</v>
      </c>
      <c r="E367" s="4"/>
      <c r="F367" s="4"/>
      <c r="G367" s="4"/>
      <c r="H367" s="4"/>
      <c r="I367" s="4"/>
      <c r="J367" s="4"/>
      <c r="K367" s="4"/>
      <c r="L367" s="6">
        <f>L368</f>
        <v>32644</v>
      </c>
      <c r="M367" s="6">
        <f t="shared" ref="M367:N367" si="215">M368</f>
        <v>0</v>
      </c>
      <c r="N367" s="6">
        <f t="shared" si="215"/>
        <v>0</v>
      </c>
      <c r="O367" s="2"/>
    </row>
    <row r="368" spans="1:15" ht="38.25" outlineLevel="5" x14ac:dyDescent="0.25">
      <c r="A368" s="25">
        <v>358</v>
      </c>
      <c r="B368" s="7" t="s">
        <v>21</v>
      </c>
      <c r="C368" s="4" t="s">
        <v>350</v>
      </c>
      <c r="D368" s="4" t="s">
        <v>390</v>
      </c>
      <c r="E368" s="4" t="s">
        <v>22</v>
      </c>
      <c r="F368" s="4"/>
      <c r="G368" s="4"/>
      <c r="H368" s="4"/>
      <c r="I368" s="4"/>
      <c r="J368" s="4"/>
      <c r="K368" s="4"/>
      <c r="L368" s="6">
        <v>32644</v>
      </c>
      <c r="M368" s="6">
        <v>0</v>
      </c>
      <c r="N368" s="6">
        <v>0</v>
      </c>
      <c r="O368" s="2"/>
    </row>
    <row r="369" spans="1:15" ht="25.5" outlineLevel="4" x14ac:dyDescent="0.25">
      <c r="A369" s="25">
        <v>359</v>
      </c>
      <c r="B369" s="7" t="s">
        <v>389</v>
      </c>
      <c r="C369" s="4" t="s">
        <v>350</v>
      </c>
      <c r="D369" s="4" t="s">
        <v>391</v>
      </c>
      <c r="E369" s="4"/>
      <c r="F369" s="4"/>
      <c r="G369" s="4"/>
      <c r="H369" s="4"/>
      <c r="I369" s="4"/>
      <c r="J369" s="4"/>
      <c r="K369" s="4"/>
      <c r="L369" s="6">
        <f>L370</f>
        <v>9900</v>
      </c>
      <c r="M369" s="6">
        <f t="shared" ref="M369:N369" si="216">M370</f>
        <v>0</v>
      </c>
      <c r="N369" s="6">
        <f t="shared" si="216"/>
        <v>0</v>
      </c>
      <c r="O369" s="2"/>
    </row>
    <row r="370" spans="1:15" ht="38.25" outlineLevel="5" x14ac:dyDescent="0.25">
      <c r="A370" s="25">
        <v>360</v>
      </c>
      <c r="B370" s="7" t="s">
        <v>21</v>
      </c>
      <c r="C370" s="4" t="s">
        <v>350</v>
      </c>
      <c r="D370" s="4" t="s">
        <v>391</v>
      </c>
      <c r="E370" s="4" t="s">
        <v>22</v>
      </c>
      <c r="F370" s="4"/>
      <c r="G370" s="4"/>
      <c r="H370" s="4"/>
      <c r="I370" s="4"/>
      <c r="J370" s="4"/>
      <c r="K370" s="4"/>
      <c r="L370" s="6">
        <v>9900</v>
      </c>
      <c r="M370" s="6">
        <v>0</v>
      </c>
      <c r="N370" s="6">
        <v>0</v>
      </c>
      <c r="O370" s="2"/>
    </row>
    <row r="371" spans="1:15" s="19" customFormat="1" ht="25.5" outlineLevel="1" x14ac:dyDescent="0.25">
      <c r="A371" s="24">
        <v>361</v>
      </c>
      <c r="B371" s="15" t="s">
        <v>392</v>
      </c>
      <c r="C371" s="16" t="s">
        <v>393</v>
      </c>
      <c r="D371" s="16"/>
      <c r="E371" s="16"/>
      <c r="F371" s="4"/>
      <c r="G371" s="4"/>
      <c r="H371" s="4"/>
      <c r="I371" s="4"/>
      <c r="J371" s="4"/>
      <c r="K371" s="4"/>
      <c r="L371" s="17">
        <f>L372</f>
        <v>22515.7</v>
      </c>
      <c r="M371" s="17">
        <f t="shared" ref="M371:N371" si="217">M372</f>
        <v>19536.690000000002</v>
      </c>
      <c r="N371" s="17">
        <f t="shared" si="217"/>
        <v>20089.54</v>
      </c>
      <c r="O371" s="18"/>
    </row>
    <row r="372" spans="1:15" ht="63.75" outlineLevel="2" x14ac:dyDescent="0.25">
      <c r="A372" s="25">
        <v>362</v>
      </c>
      <c r="B372" s="7" t="s">
        <v>175</v>
      </c>
      <c r="C372" s="4" t="s">
        <v>393</v>
      </c>
      <c r="D372" s="4" t="s">
        <v>176</v>
      </c>
      <c r="E372" s="4"/>
      <c r="F372" s="4"/>
      <c r="G372" s="4"/>
      <c r="H372" s="4"/>
      <c r="I372" s="4"/>
      <c r="J372" s="4"/>
      <c r="K372" s="4"/>
      <c r="L372" s="6">
        <f>L373+L377+L384</f>
        <v>22515.7</v>
      </c>
      <c r="M372" s="6">
        <f t="shared" ref="M372:N372" si="218">M373+M377+M384</f>
        <v>19536.690000000002</v>
      </c>
      <c r="N372" s="6">
        <f t="shared" si="218"/>
        <v>20089.54</v>
      </c>
      <c r="O372" s="2"/>
    </row>
    <row r="373" spans="1:15" ht="38.25" outlineLevel="3" x14ac:dyDescent="0.25">
      <c r="A373" s="25">
        <v>363</v>
      </c>
      <c r="B373" s="7" t="s">
        <v>298</v>
      </c>
      <c r="C373" s="4" t="s">
        <v>393</v>
      </c>
      <c r="D373" s="4" t="s">
        <v>299</v>
      </c>
      <c r="E373" s="4"/>
      <c r="F373" s="4"/>
      <c r="G373" s="4"/>
      <c r="H373" s="4"/>
      <c r="I373" s="4"/>
      <c r="J373" s="4"/>
      <c r="K373" s="4"/>
      <c r="L373" s="6">
        <f>L374</f>
        <v>242.43</v>
      </c>
      <c r="M373" s="6">
        <f t="shared" ref="M373:N373" si="219">M374</f>
        <v>228.62</v>
      </c>
      <c r="N373" s="6">
        <f t="shared" si="219"/>
        <v>228.62</v>
      </c>
      <c r="O373" s="2"/>
    </row>
    <row r="374" spans="1:15" ht="89.25" outlineLevel="4" x14ac:dyDescent="0.25">
      <c r="A374" s="25">
        <v>364</v>
      </c>
      <c r="B374" s="7" t="s">
        <v>326</v>
      </c>
      <c r="C374" s="4" t="s">
        <v>393</v>
      </c>
      <c r="D374" s="4" t="s">
        <v>327</v>
      </c>
      <c r="E374" s="4"/>
      <c r="F374" s="4"/>
      <c r="G374" s="4"/>
      <c r="H374" s="4"/>
      <c r="I374" s="4"/>
      <c r="J374" s="4"/>
      <c r="K374" s="4"/>
      <c r="L374" s="6">
        <f>L375+L376</f>
        <v>242.43</v>
      </c>
      <c r="M374" s="6">
        <f t="shared" ref="M374:N374" si="220">M375+M376</f>
        <v>228.62</v>
      </c>
      <c r="N374" s="6">
        <f t="shared" si="220"/>
        <v>228.62</v>
      </c>
      <c r="O374" s="2"/>
    </row>
    <row r="375" spans="1:15" ht="25.5" outlineLevel="5" x14ac:dyDescent="0.25">
      <c r="A375" s="25">
        <v>365</v>
      </c>
      <c r="B375" s="7" t="s">
        <v>11</v>
      </c>
      <c r="C375" s="4" t="s">
        <v>393</v>
      </c>
      <c r="D375" s="4" t="s">
        <v>327</v>
      </c>
      <c r="E375" s="4" t="s">
        <v>12</v>
      </c>
      <c r="F375" s="4"/>
      <c r="G375" s="4"/>
      <c r="H375" s="4"/>
      <c r="I375" s="4"/>
      <c r="J375" s="4"/>
      <c r="K375" s="4"/>
      <c r="L375" s="6">
        <v>113.2</v>
      </c>
      <c r="M375" s="6">
        <v>113.2</v>
      </c>
      <c r="N375" s="6">
        <v>113.2</v>
      </c>
      <c r="O375" s="2"/>
    </row>
    <row r="376" spans="1:15" ht="38.25" outlineLevel="5" x14ac:dyDescent="0.25">
      <c r="A376" s="25">
        <v>366</v>
      </c>
      <c r="B376" s="7" t="s">
        <v>21</v>
      </c>
      <c r="C376" s="4" t="s">
        <v>393</v>
      </c>
      <c r="D376" s="4" t="s">
        <v>327</v>
      </c>
      <c r="E376" s="4" t="s">
        <v>22</v>
      </c>
      <c r="F376" s="4"/>
      <c r="G376" s="4"/>
      <c r="H376" s="4"/>
      <c r="I376" s="4"/>
      <c r="J376" s="4"/>
      <c r="K376" s="4"/>
      <c r="L376" s="6">
        <v>129.22999999999999</v>
      </c>
      <c r="M376" s="6">
        <v>115.42</v>
      </c>
      <c r="N376" s="6">
        <v>115.42</v>
      </c>
      <c r="O376" s="2"/>
    </row>
    <row r="377" spans="1:15" ht="38.25" outlineLevel="3" x14ac:dyDescent="0.25">
      <c r="A377" s="25">
        <v>367</v>
      </c>
      <c r="B377" s="7" t="s">
        <v>328</v>
      </c>
      <c r="C377" s="4" t="s">
        <v>393</v>
      </c>
      <c r="D377" s="4" t="s">
        <v>329</v>
      </c>
      <c r="E377" s="4"/>
      <c r="F377" s="4"/>
      <c r="G377" s="4"/>
      <c r="H377" s="4"/>
      <c r="I377" s="4"/>
      <c r="J377" s="4"/>
      <c r="K377" s="4"/>
      <c r="L377" s="6">
        <f>L378+L380+L382</f>
        <v>6414.3</v>
      </c>
      <c r="M377" s="6">
        <f t="shared" ref="M377:N377" si="221">M378+M380+M382</f>
        <v>3914.3</v>
      </c>
      <c r="N377" s="6">
        <f t="shared" si="221"/>
        <v>3914.3</v>
      </c>
      <c r="O377" s="2"/>
    </row>
    <row r="378" spans="1:15" ht="63.75" outlineLevel="4" x14ac:dyDescent="0.25">
      <c r="A378" s="25">
        <v>368</v>
      </c>
      <c r="B378" s="7" t="s">
        <v>394</v>
      </c>
      <c r="C378" s="4" t="s">
        <v>393</v>
      </c>
      <c r="D378" s="4" t="s">
        <v>395</v>
      </c>
      <c r="E378" s="4"/>
      <c r="F378" s="4"/>
      <c r="G378" s="4"/>
      <c r="H378" s="4"/>
      <c r="I378" s="4"/>
      <c r="J378" s="4"/>
      <c r="K378" s="4"/>
      <c r="L378" s="6">
        <f>L379</f>
        <v>45</v>
      </c>
      <c r="M378" s="6">
        <f t="shared" ref="M378:N378" si="222">M379</f>
        <v>45</v>
      </c>
      <c r="N378" s="6">
        <f t="shared" si="222"/>
        <v>45</v>
      </c>
      <c r="O378" s="2"/>
    </row>
    <row r="379" spans="1:15" ht="38.25" outlineLevel="5" x14ac:dyDescent="0.25">
      <c r="A379" s="25">
        <v>369</v>
      </c>
      <c r="B379" s="7" t="s">
        <v>21</v>
      </c>
      <c r="C379" s="4" t="s">
        <v>393</v>
      </c>
      <c r="D379" s="4" t="s">
        <v>395</v>
      </c>
      <c r="E379" s="4" t="s">
        <v>22</v>
      </c>
      <c r="F379" s="4"/>
      <c r="G379" s="4"/>
      <c r="H379" s="4"/>
      <c r="I379" s="4"/>
      <c r="J379" s="4"/>
      <c r="K379" s="4"/>
      <c r="L379" s="6">
        <v>45</v>
      </c>
      <c r="M379" s="6">
        <v>45</v>
      </c>
      <c r="N379" s="6">
        <v>45</v>
      </c>
      <c r="O379" s="2"/>
    </row>
    <row r="380" spans="1:15" ht="38.25" outlineLevel="4" x14ac:dyDescent="0.25">
      <c r="A380" s="25">
        <v>370</v>
      </c>
      <c r="B380" s="7" t="s">
        <v>396</v>
      </c>
      <c r="C380" s="4" t="s">
        <v>393</v>
      </c>
      <c r="D380" s="4" t="s">
        <v>397</v>
      </c>
      <c r="E380" s="4"/>
      <c r="F380" s="4"/>
      <c r="G380" s="4"/>
      <c r="H380" s="4"/>
      <c r="I380" s="4"/>
      <c r="J380" s="4"/>
      <c r="K380" s="4"/>
      <c r="L380" s="6">
        <f>L381</f>
        <v>2500</v>
      </c>
      <c r="M380" s="6">
        <f t="shared" ref="M380:N380" si="223">M381</f>
        <v>0</v>
      </c>
      <c r="N380" s="6">
        <f t="shared" si="223"/>
        <v>0</v>
      </c>
      <c r="O380" s="2"/>
    </row>
    <row r="381" spans="1:15" ht="38.25" outlineLevel="5" x14ac:dyDescent="0.25">
      <c r="A381" s="25">
        <v>371</v>
      </c>
      <c r="B381" s="7" t="s">
        <v>21</v>
      </c>
      <c r="C381" s="4" t="s">
        <v>393</v>
      </c>
      <c r="D381" s="4" t="s">
        <v>397</v>
      </c>
      <c r="E381" s="4" t="s">
        <v>22</v>
      </c>
      <c r="F381" s="4"/>
      <c r="G381" s="4"/>
      <c r="H381" s="4"/>
      <c r="I381" s="4"/>
      <c r="J381" s="4"/>
      <c r="K381" s="4"/>
      <c r="L381" s="6">
        <v>2500</v>
      </c>
      <c r="M381" s="6">
        <v>0</v>
      </c>
      <c r="N381" s="6">
        <v>0</v>
      </c>
      <c r="O381" s="2"/>
    </row>
    <row r="382" spans="1:15" ht="51" outlineLevel="4" x14ac:dyDescent="0.25">
      <c r="A382" s="25">
        <v>372</v>
      </c>
      <c r="B382" s="7" t="s">
        <v>398</v>
      </c>
      <c r="C382" s="4" t="s">
        <v>393</v>
      </c>
      <c r="D382" s="4" t="s">
        <v>399</v>
      </c>
      <c r="E382" s="4"/>
      <c r="F382" s="4"/>
      <c r="G382" s="4"/>
      <c r="H382" s="4"/>
      <c r="I382" s="4"/>
      <c r="J382" s="4"/>
      <c r="K382" s="4"/>
      <c r="L382" s="6">
        <f>L383</f>
        <v>3869.3</v>
      </c>
      <c r="M382" s="6">
        <f t="shared" ref="M382:N382" si="224">M383</f>
        <v>3869.3</v>
      </c>
      <c r="N382" s="6">
        <f t="shared" si="224"/>
        <v>3869.3</v>
      </c>
      <c r="O382" s="2"/>
    </row>
    <row r="383" spans="1:15" outlineLevel="5" x14ac:dyDescent="0.25">
      <c r="A383" s="25">
        <v>373</v>
      </c>
      <c r="B383" s="7" t="s">
        <v>121</v>
      </c>
      <c r="C383" s="4" t="s">
        <v>393</v>
      </c>
      <c r="D383" s="4" t="s">
        <v>399</v>
      </c>
      <c r="E383" s="4" t="s">
        <v>122</v>
      </c>
      <c r="F383" s="4"/>
      <c r="G383" s="4"/>
      <c r="H383" s="4"/>
      <c r="I383" s="4"/>
      <c r="J383" s="4"/>
      <c r="K383" s="4"/>
      <c r="L383" s="6">
        <v>3869.3</v>
      </c>
      <c r="M383" s="6">
        <v>3869.3</v>
      </c>
      <c r="N383" s="6">
        <v>3869.3</v>
      </c>
      <c r="O383" s="2"/>
    </row>
    <row r="384" spans="1:15" ht="25.5" outlineLevel="3" x14ac:dyDescent="0.25">
      <c r="A384" s="25">
        <v>374</v>
      </c>
      <c r="B384" s="7" t="s">
        <v>177</v>
      </c>
      <c r="C384" s="4" t="s">
        <v>393</v>
      </c>
      <c r="D384" s="4" t="s">
        <v>178</v>
      </c>
      <c r="E384" s="4"/>
      <c r="F384" s="4"/>
      <c r="G384" s="4"/>
      <c r="H384" s="4"/>
      <c r="I384" s="4"/>
      <c r="J384" s="4"/>
      <c r="K384" s="4"/>
      <c r="L384" s="6">
        <f>L385+L387+L389</f>
        <v>15858.970000000001</v>
      </c>
      <c r="M384" s="6">
        <f t="shared" ref="M384:N384" si="225">M385+M387+M389</f>
        <v>15393.77</v>
      </c>
      <c r="N384" s="6">
        <f t="shared" si="225"/>
        <v>15946.619999999999</v>
      </c>
      <c r="O384" s="2"/>
    </row>
    <row r="385" spans="1:15" ht="51" outlineLevel="4" x14ac:dyDescent="0.25">
      <c r="A385" s="25">
        <v>375</v>
      </c>
      <c r="B385" s="7" t="s">
        <v>400</v>
      </c>
      <c r="C385" s="4" t="s">
        <v>393</v>
      </c>
      <c r="D385" s="4" t="s">
        <v>401</v>
      </c>
      <c r="E385" s="4"/>
      <c r="F385" s="4"/>
      <c r="G385" s="4"/>
      <c r="H385" s="4"/>
      <c r="I385" s="4"/>
      <c r="J385" s="4"/>
      <c r="K385" s="4"/>
      <c r="L385" s="6">
        <f>L386</f>
        <v>8413.25</v>
      </c>
      <c r="M385" s="6">
        <f t="shared" ref="M385:N385" si="226">M386</f>
        <v>8602.35</v>
      </c>
      <c r="N385" s="6">
        <f t="shared" si="226"/>
        <v>8909.9</v>
      </c>
      <c r="O385" s="2"/>
    </row>
    <row r="386" spans="1:15" outlineLevel="5" x14ac:dyDescent="0.25">
      <c r="A386" s="25">
        <v>376</v>
      </c>
      <c r="B386" s="7" t="s">
        <v>121</v>
      </c>
      <c r="C386" s="4" t="s">
        <v>393</v>
      </c>
      <c r="D386" s="4" t="s">
        <v>401</v>
      </c>
      <c r="E386" s="4" t="s">
        <v>122</v>
      </c>
      <c r="F386" s="4"/>
      <c r="G386" s="4"/>
      <c r="H386" s="4"/>
      <c r="I386" s="4"/>
      <c r="J386" s="4"/>
      <c r="K386" s="4"/>
      <c r="L386" s="6">
        <v>8413.25</v>
      </c>
      <c r="M386" s="6">
        <v>8602.35</v>
      </c>
      <c r="N386" s="6">
        <v>8909.9</v>
      </c>
      <c r="O386" s="2"/>
    </row>
    <row r="387" spans="1:15" ht="63.75" outlineLevel="4" x14ac:dyDescent="0.25">
      <c r="A387" s="25">
        <v>377</v>
      </c>
      <c r="B387" s="7" t="s">
        <v>402</v>
      </c>
      <c r="C387" s="4" t="s">
        <v>393</v>
      </c>
      <c r="D387" s="4" t="s">
        <v>403</v>
      </c>
      <c r="E387" s="4"/>
      <c r="F387" s="4"/>
      <c r="G387" s="4"/>
      <c r="H387" s="4"/>
      <c r="I387" s="4"/>
      <c r="J387" s="4"/>
      <c r="K387" s="4"/>
      <c r="L387" s="6">
        <f>L388</f>
        <v>876.11</v>
      </c>
      <c r="M387" s="6">
        <f t="shared" ref="M387:N387" si="227">M388</f>
        <v>0</v>
      </c>
      <c r="N387" s="6">
        <f t="shared" si="227"/>
        <v>0</v>
      </c>
      <c r="O387" s="2"/>
    </row>
    <row r="388" spans="1:15" outlineLevel="5" x14ac:dyDescent="0.25">
      <c r="A388" s="25">
        <v>378</v>
      </c>
      <c r="B388" s="7" t="s">
        <v>121</v>
      </c>
      <c r="C388" s="4" t="s">
        <v>393</v>
      </c>
      <c r="D388" s="4" t="s">
        <v>403</v>
      </c>
      <c r="E388" s="4" t="s">
        <v>122</v>
      </c>
      <c r="F388" s="4"/>
      <c r="G388" s="4"/>
      <c r="H388" s="4"/>
      <c r="I388" s="4"/>
      <c r="J388" s="4"/>
      <c r="K388" s="4"/>
      <c r="L388" s="6">
        <v>876.11</v>
      </c>
      <c r="M388" s="6">
        <v>0</v>
      </c>
      <c r="N388" s="6">
        <v>0</v>
      </c>
      <c r="O388" s="2"/>
    </row>
    <row r="389" spans="1:15" ht="38.25" outlineLevel="4" x14ac:dyDescent="0.25">
      <c r="A389" s="25">
        <v>379</v>
      </c>
      <c r="B389" s="7" t="s">
        <v>404</v>
      </c>
      <c r="C389" s="4" t="s">
        <v>393</v>
      </c>
      <c r="D389" s="4" t="s">
        <v>405</v>
      </c>
      <c r="E389" s="4"/>
      <c r="F389" s="4"/>
      <c r="G389" s="4"/>
      <c r="H389" s="4"/>
      <c r="I389" s="4"/>
      <c r="J389" s="4"/>
      <c r="K389" s="4"/>
      <c r="L389" s="6">
        <f>L390+L391</f>
        <v>6569.61</v>
      </c>
      <c r="M389" s="6">
        <f t="shared" ref="M389:N389" si="228">M390+M391</f>
        <v>6791.42</v>
      </c>
      <c r="N389" s="6">
        <f t="shared" si="228"/>
        <v>7036.7199999999993</v>
      </c>
      <c r="O389" s="2"/>
    </row>
    <row r="390" spans="1:15" ht="25.5" outlineLevel="5" x14ac:dyDescent="0.25">
      <c r="A390" s="25">
        <v>380</v>
      </c>
      <c r="B390" s="7" t="s">
        <v>115</v>
      </c>
      <c r="C390" s="4" t="s">
        <v>393</v>
      </c>
      <c r="D390" s="4" t="s">
        <v>405</v>
      </c>
      <c r="E390" s="4" t="s">
        <v>116</v>
      </c>
      <c r="F390" s="4"/>
      <c r="G390" s="4"/>
      <c r="H390" s="4"/>
      <c r="I390" s="4"/>
      <c r="J390" s="4"/>
      <c r="K390" s="4"/>
      <c r="L390" s="6">
        <v>5946.95</v>
      </c>
      <c r="M390" s="6">
        <v>6167.25</v>
      </c>
      <c r="N390" s="6">
        <v>6410.98</v>
      </c>
      <c r="O390" s="2"/>
    </row>
    <row r="391" spans="1:15" ht="38.25" outlineLevel="5" x14ac:dyDescent="0.25">
      <c r="A391" s="25">
        <v>381</v>
      </c>
      <c r="B391" s="7" t="s">
        <v>21</v>
      </c>
      <c r="C391" s="4" t="s">
        <v>393</v>
      </c>
      <c r="D391" s="4" t="s">
        <v>405</v>
      </c>
      <c r="E391" s="4" t="s">
        <v>22</v>
      </c>
      <c r="F391" s="4"/>
      <c r="G391" s="4"/>
      <c r="H391" s="4"/>
      <c r="I391" s="4"/>
      <c r="J391" s="4"/>
      <c r="K391" s="4"/>
      <c r="L391" s="6">
        <v>622.66</v>
      </c>
      <c r="M391" s="6">
        <v>624.16999999999996</v>
      </c>
      <c r="N391" s="6">
        <v>625.74</v>
      </c>
      <c r="O391" s="2"/>
    </row>
    <row r="392" spans="1:15" s="19" customFormat="1" x14ac:dyDescent="0.25">
      <c r="A392" s="24">
        <v>382</v>
      </c>
      <c r="B392" s="15" t="s">
        <v>406</v>
      </c>
      <c r="C392" s="16" t="s">
        <v>407</v>
      </c>
      <c r="D392" s="16"/>
      <c r="E392" s="16"/>
      <c r="F392" s="4"/>
      <c r="G392" s="4"/>
      <c r="H392" s="4"/>
      <c r="I392" s="4"/>
      <c r="J392" s="4"/>
      <c r="K392" s="4"/>
      <c r="L392" s="17">
        <f>L393+L402</f>
        <v>29728.12</v>
      </c>
      <c r="M392" s="17">
        <f t="shared" ref="M392:N392" si="229">M393+M402</f>
        <v>3975.7</v>
      </c>
      <c r="N392" s="17">
        <f t="shared" si="229"/>
        <v>4145.3999999999996</v>
      </c>
      <c r="O392" s="18"/>
    </row>
    <row r="393" spans="1:15" s="19" customFormat="1" ht="25.5" outlineLevel="1" x14ac:dyDescent="0.25">
      <c r="A393" s="24">
        <v>383</v>
      </c>
      <c r="B393" s="15" t="s">
        <v>408</v>
      </c>
      <c r="C393" s="16" t="s">
        <v>409</v>
      </c>
      <c r="D393" s="16"/>
      <c r="E393" s="16"/>
      <c r="F393" s="4"/>
      <c r="G393" s="4"/>
      <c r="H393" s="4"/>
      <c r="I393" s="4"/>
      <c r="J393" s="4"/>
      <c r="K393" s="4"/>
      <c r="L393" s="17">
        <f>L394</f>
        <v>484.7</v>
      </c>
      <c r="M393" s="17">
        <f t="shared" ref="M393:N393" si="230">M394</f>
        <v>335</v>
      </c>
      <c r="N393" s="17">
        <f t="shared" si="230"/>
        <v>335</v>
      </c>
      <c r="O393" s="18"/>
    </row>
    <row r="394" spans="1:15" ht="63.75" outlineLevel="2" x14ac:dyDescent="0.25">
      <c r="A394" s="25">
        <v>384</v>
      </c>
      <c r="B394" s="7" t="s">
        <v>175</v>
      </c>
      <c r="C394" s="4" t="s">
        <v>409</v>
      </c>
      <c r="D394" s="4" t="s">
        <v>176</v>
      </c>
      <c r="E394" s="4"/>
      <c r="F394" s="4"/>
      <c r="G394" s="4"/>
      <c r="H394" s="4"/>
      <c r="I394" s="4"/>
      <c r="J394" s="4"/>
      <c r="K394" s="4"/>
      <c r="L394" s="6">
        <f>L395</f>
        <v>484.7</v>
      </c>
      <c r="M394" s="6">
        <f t="shared" ref="M394:N394" si="231">M395</f>
        <v>335</v>
      </c>
      <c r="N394" s="6">
        <f t="shared" si="231"/>
        <v>335</v>
      </c>
      <c r="O394" s="2"/>
    </row>
    <row r="395" spans="1:15" ht="38.25" outlineLevel="3" x14ac:dyDescent="0.25">
      <c r="A395" s="25">
        <v>385</v>
      </c>
      <c r="B395" s="7" t="s">
        <v>339</v>
      </c>
      <c r="C395" s="4" t="s">
        <v>409</v>
      </c>
      <c r="D395" s="4" t="s">
        <v>340</v>
      </c>
      <c r="E395" s="4"/>
      <c r="F395" s="4"/>
      <c r="G395" s="4"/>
      <c r="H395" s="4"/>
      <c r="I395" s="4"/>
      <c r="J395" s="4"/>
      <c r="K395" s="4"/>
      <c r="L395" s="6">
        <f>L396+L398+L400</f>
        <v>484.7</v>
      </c>
      <c r="M395" s="6">
        <f t="shared" ref="M395:N395" si="232">M396+M398+M400</f>
        <v>335</v>
      </c>
      <c r="N395" s="6">
        <f t="shared" si="232"/>
        <v>335</v>
      </c>
      <c r="O395" s="2"/>
    </row>
    <row r="396" spans="1:15" ht="51" outlineLevel="4" x14ac:dyDescent="0.25">
      <c r="A396" s="25">
        <v>386</v>
      </c>
      <c r="B396" s="7" t="s">
        <v>410</v>
      </c>
      <c r="C396" s="4" t="s">
        <v>409</v>
      </c>
      <c r="D396" s="4" t="s">
        <v>411</v>
      </c>
      <c r="E396" s="4"/>
      <c r="F396" s="4"/>
      <c r="G396" s="4"/>
      <c r="H396" s="4"/>
      <c r="I396" s="4"/>
      <c r="J396" s="4"/>
      <c r="K396" s="4"/>
      <c r="L396" s="6">
        <f>L397</f>
        <v>35</v>
      </c>
      <c r="M396" s="6">
        <f t="shared" ref="M396:N396" si="233">M397</f>
        <v>35</v>
      </c>
      <c r="N396" s="6">
        <f t="shared" si="233"/>
        <v>35</v>
      </c>
      <c r="O396" s="2"/>
    </row>
    <row r="397" spans="1:15" ht="38.25" outlineLevel="5" x14ac:dyDescent="0.25">
      <c r="A397" s="25">
        <v>387</v>
      </c>
      <c r="B397" s="7" t="s">
        <v>21</v>
      </c>
      <c r="C397" s="4" t="s">
        <v>409</v>
      </c>
      <c r="D397" s="4" t="s">
        <v>411</v>
      </c>
      <c r="E397" s="4" t="s">
        <v>22</v>
      </c>
      <c r="F397" s="4"/>
      <c r="G397" s="4"/>
      <c r="H397" s="4"/>
      <c r="I397" s="4"/>
      <c r="J397" s="4"/>
      <c r="K397" s="4"/>
      <c r="L397" s="6">
        <v>35</v>
      </c>
      <c r="M397" s="6">
        <v>35</v>
      </c>
      <c r="N397" s="6">
        <v>35</v>
      </c>
      <c r="O397" s="2"/>
    </row>
    <row r="398" spans="1:15" ht="25.5" outlineLevel="4" x14ac:dyDescent="0.25">
      <c r="A398" s="25">
        <v>388</v>
      </c>
      <c r="B398" s="7" t="s">
        <v>412</v>
      </c>
      <c r="C398" s="4" t="s">
        <v>409</v>
      </c>
      <c r="D398" s="4" t="s">
        <v>413</v>
      </c>
      <c r="E398" s="4"/>
      <c r="F398" s="4"/>
      <c r="G398" s="4"/>
      <c r="H398" s="4"/>
      <c r="I398" s="4"/>
      <c r="J398" s="4"/>
      <c r="K398" s="4"/>
      <c r="L398" s="6">
        <f>L399</f>
        <v>300</v>
      </c>
      <c r="M398" s="6">
        <f t="shared" ref="M398:N398" si="234">M399</f>
        <v>300</v>
      </c>
      <c r="N398" s="6">
        <f t="shared" si="234"/>
        <v>300</v>
      </c>
      <c r="O398" s="2"/>
    </row>
    <row r="399" spans="1:15" outlineLevel="5" x14ac:dyDescent="0.25">
      <c r="A399" s="25">
        <v>389</v>
      </c>
      <c r="B399" s="7" t="s">
        <v>121</v>
      </c>
      <c r="C399" s="4" t="s">
        <v>409</v>
      </c>
      <c r="D399" s="4" t="s">
        <v>413</v>
      </c>
      <c r="E399" s="4" t="s">
        <v>122</v>
      </c>
      <c r="F399" s="4"/>
      <c r="G399" s="4"/>
      <c r="H399" s="4"/>
      <c r="I399" s="4"/>
      <c r="J399" s="4"/>
      <c r="K399" s="4"/>
      <c r="L399" s="6">
        <v>300</v>
      </c>
      <c r="M399" s="6">
        <v>300</v>
      </c>
      <c r="N399" s="6">
        <v>300</v>
      </c>
      <c r="O399" s="2"/>
    </row>
    <row r="400" spans="1:15" ht="63.75" outlineLevel="4" x14ac:dyDescent="0.25">
      <c r="A400" s="25">
        <v>390</v>
      </c>
      <c r="B400" s="7" t="s">
        <v>414</v>
      </c>
      <c r="C400" s="4" t="s">
        <v>409</v>
      </c>
      <c r="D400" s="4" t="s">
        <v>415</v>
      </c>
      <c r="E400" s="4"/>
      <c r="F400" s="4"/>
      <c r="G400" s="4"/>
      <c r="H400" s="4"/>
      <c r="I400" s="4"/>
      <c r="J400" s="4"/>
      <c r="K400" s="4"/>
      <c r="L400" s="6">
        <f>L401</f>
        <v>149.69999999999999</v>
      </c>
      <c r="M400" s="6">
        <f t="shared" ref="M400:N400" si="235">M401</f>
        <v>0</v>
      </c>
      <c r="N400" s="6">
        <f t="shared" si="235"/>
        <v>0</v>
      </c>
      <c r="O400" s="2"/>
    </row>
    <row r="401" spans="1:15" outlineLevel="5" x14ac:dyDescent="0.25">
      <c r="A401" s="25">
        <v>391</v>
      </c>
      <c r="B401" s="7" t="s">
        <v>121</v>
      </c>
      <c r="C401" s="4" t="s">
        <v>409</v>
      </c>
      <c r="D401" s="4" t="s">
        <v>415</v>
      </c>
      <c r="E401" s="4" t="s">
        <v>122</v>
      </c>
      <c r="F401" s="4"/>
      <c r="G401" s="4"/>
      <c r="H401" s="4"/>
      <c r="I401" s="4"/>
      <c r="J401" s="4"/>
      <c r="K401" s="4"/>
      <c r="L401" s="6">
        <v>149.69999999999999</v>
      </c>
      <c r="M401" s="6">
        <v>0</v>
      </c>
      <c r="N401" s="6">
        <v>0</v>
      </c>
      <c r="O401" s="2"/>
    </row>
    <row r="402" spans="1:15" s="19" customFormat="1" ht="25.5" outlineLevel="1" x14ac:dyDescent="0.25">
      <c r="A402" s="24">
        <v>392</v>
      </c>
      <c r="B402" s="15" t="s">
        <v>416</v>
      </c>
      <c r="C402" s="16" t="s">
        <v>417</v>
      </c>
      <c r="D402" s="16"/>
      <c r="E402" s="16"/>
      <c r="F402" s="4"/>
      <c r="G402" s="4"/>
      <c r="H402" s="4"/>
      <c r="I402" s="4"/>
      <c r="J402" s="4"/>
      <c r="K402" s="4"/>
      <c r="L402" s="17">
        <f>L403</f>
        <v>29243.42</v>
      </c>
      <c r="M402" s="17">
        <f t="shared" ref="M402:N402" si="236">M403</f>
        <v>3640.7</v>
      </c>
      <c r="N402" s="17">
        <f t="shared" si="236"/>
        <v>3810.4</v>
      </c>
      <c r="O402" s="18"/>
    </row>
    <row r="403" spans="1:15" ht="63.75" outlineLevel="2" x14ac:dyDescent="0.25">
      <c r="A403" s="25">
        <v>393</v>
      </c>
      <c r="B403" s="7" t="s">
        <v>175</v>
      </c>
      <c r="C403" s="4" t="s">
        <v>417</v>
      </c>
      <c r="D403" s="4" t="s">
        <v>176</v>
      </c>
      <c r="E403" s="4"/>
      <c r="F403" s="4"/>
      <c r="G403" s="4"/>
      <c r="H403" s="4"/>
      <c r="I403" s="4"/>
      <c r="J403" s="4"/>
      <c r="K403" s="4"/>
      <c r="L403" s="6">
        <f>L404</f>
        <v>29243.42</v>
      </c>
      <c r="M403" s="6">
        <f t="shared" ref="M403:N403" si="237">M404</f>
        <v>3640.7</v>
      </c>
      <c r="N403" s="6">
        <f t="shared" si="237"/>
        <v>3810.4</v>
      </c>
      <c r="O403" s="2"/>
    </row>
    <row r="404" spans="1:15" ht="38.25" outlineLevel="3" x14ac:dyDescent="0.25">
      <c r="A404" s="25">
        <v>394</v>
      </c>
      <c r="B404" s="7" t="s">
        <v>339</v>
      </c>
      <c r="C404" s="4" t="s">
        <v>417</v>
      </c>
      <c r="D404" s="4" t="s">
        <v>340</v>
      </c>
      <c r="E404" s="4"/>
      <c r="F404" s="4"/>
      <c r="G404" s="4"/>
      <c r="H404" s="4"/>
      <c r="I404" s="4"/>
      <c r="J404" s="4"/>
      <c r="K404" s="4"/>
      <c r="L404" s="6">
        <f>L405+L407+L409+L411</f>
        <v>29243.42</v>
      </c>
      <c r="M404" s="6">
        <f t="shared" ref="M404:N404" si="238">M405+M407+M409+M411</f>
        <v>3640.7</v>
      </c>
      <c r="N404" s="6">
        <f t="shared" si="238"/>
        <v>3810.4</v>
      </c>
      <c r="O404" s="2"/>
    </row>
    <row r="405" spans="1:15" ht="38.25" outlineLevel="4" x14ac:dyDescent="0.25">
      <c r="A405" s="25">
        <v>395</v>
      </c>
      <c r="B405" s="7" t="s">
        <v>418</v>
      </c>
      <c r="C405" s="4" t="s">
        <v>417</v>
      </c>
      <c r="D405" s="4" t="s">
        <v>419</v>
      </c>
      <c r="E405" s="4"/>
      <c r="F405" s="4"/>
      <c r="G405" s="4"/>
      <c r="H405" s="4"/>
      <c r="I405" s="4"/>
      <c r="J405" s="4"/>
      <c r="K405" s="4"/>
      <c r="L405" s="6">
        <f>L406</f>
        <v>617.91999999999996</v>
      </c>
      <c r="M405" s="6">
        <f t="shared" ref="M405:N405" si="239">M406</f>
        <v>640.70000000000005</v>
      </c>
      <c r="N405" s="6">
        <f t="shared" si="239"/>
        <v>664.4</v>
      </c>
      <c r="O405" s="2"/>
    </row>
    <row r="406" spans="1:15" outlineLevel="5" x14ac:dyDescent="0.25">
      <c r="A406" s="25">
        <v>396</v>
      </c>
      <c r="B406" s="7" t="s">
        <v>121</v>
      </c>
      <c r="C406" s="4" t="s">
        <v>417</v>
      </c>
      <c r="D406" s="4" t="s">
        <v>419</v>
      </c>
      <c r="E406" s="4" t="s">
        <v>122</v>
      </c>
      <c r="F406" s="4"/>
      <c r="G406" s="4"/>
      <c r="H406" s="4"/>
      <c r="I406" s="4"/>
      <c r="J406" s="4"/>
      <c r="K406" s="4"/>
      <c r="L406" s="6">
        <v>617.91999999999996</v>
      </c>
      <c r="M406" s="6">
        <v>640.70000000000005</v>
      </c>
      <c r="N406" s="6">
        <v>664.4</v>
      </c>
      <c r="O406" s="2"/>
    </row>
    <row r="407" spans="1:15" ht="51" outlineLevel="4" x14ac:dyDescent="0.25">
      <c r="A407" s="25">
        <v>397</v>
      </c>
      <c r="B407" s="7" t="s">
        <v>420</v>
      </c>
      <c r="C407" s="4" t="s">
        <v>417</v>
      </c>
      <c r="D407" s="4" t="s">
        <v>421</v>
      </c>
      <c r="E407" s="4"/>
      <c r="F407" s="4"/>
      <c r="G407" s="4"/>
      <c r="H407" s="4"/>
      <c r="I407" s="4"/>
      <c r="J407" s="4"/>
      <c r="K407" s="4"/>
      <c r="L407" s="6">
        <f>L408</f>
        <v>3120</v>
      </c>
      <c r="M407" s="6">
        <f t="shared" ref="M407:N407" si="240">M408</f>
        <v>3000</v>
      </c>
      <c r="N407" s="6">
        <f t="shared" si="240"/>
        <v>3146</v>
      </c>
      <c r="O407" s="2"/>
    </row>
    <row r="408" spans="1:15" ht="38.25" outlineLevel="5" x14ac:dyDescent="0.25">
      <c r="A408" s="25">
        <v>398</v>
      </c>
      <c r="B408" s="7" t="s">
        <v>21</v>
      </c>
      <c r="C408" s="4" t="s">
        <v>417</v>
      </c>
      <c r="D408" s="4" t="s">
        <v>421</v>
      </c>
      <c r="E408" s="4" t="s">
        <v>22</v>
      </c>
      <c r="F408" s="4"/>
      <c r="G408" s="4"/>
      <c r="H408" s="4"/>
      <c r="I408" s="4"/>
      <c r="J408" s="4"/>
      <c r="K408" s="4"/>
      <c r="L408" s="6">
        <v>3120</v>
      </c>
      <c r="M408" s="6">
        <v>3000</v>
      </c>
      <c r="N408" s="6">
        <v>3146</v>
      </c>
      <c r="O408" s="2"/>
    </row>
    <row r="409" spans="1:15" outlineLevel="4" x14ac:dyDescent="0.25">
      <c r="A409" s="25">
        <v>399</v>
      </c>
      <c r="B409" s="7" t="s">
        <v>422</v>
      </c>
      <c r="C409" s="4" t="s">
        <v>417</v>
      </c>
      <c r="D409" s="4" t="s">
        <v>423</v>
      </c>
      <c r="E409" s="4"/>
      <c r="F409" s="4"/>
      <c r="G409" s="4"/>
      <c r="H409" s="4"/>
      <c r="I409" s="4"/>
      <c r="J409" s="4"/>
      <c r="K409" s="4"/>
      <c r="L409" s="6">
        <f>L410</f>
        <v>5.5</v>
      </c>
      <c r="M409" s="6">
        <f t="shared" ref="M409:N409" si="241">M410</f>
        <v>0</v>
      </c>
      <c r="N409" s="6">
        <f t="shared" si="241"/>
        <v>0</v>
      </c>
      <c r="O409" s="2"/>
    </row>
    <row r="410" spans="1:15" outlineLevel="5" x14ac:dyDescent="0.25">
      <c r="A410" s="25">
        <v>400</v>
      </c>
      <c r="B410" s="7" t="s">
        <v>121</v>
      </c>
      <c r="C410" s="4" t="s">
        <v>417</v>
      </c>
      <c r="D410" s="4" t="s">
        <v>423</v>
      </c>
      <c r="E410" s="4" t="s">
        <v>122</v>
      </c>
      <c r="F410" s="4"/>
      <c r="G410" s="4"/>
      <c r="H410" s="4"/>
      <c r="I410" s="4"/>
      <c r="J410" s="4"/>
      <c r="K410" s="4"/>
      <c r="L410" s="6">
        <v>5.5</v>
      </c>
      <c r="M410" s="6">
        <v>0</v>
      </c>
      <c r="N410" s="6">
        <v>0</v>
      </c>
      <c r="O410" s="2"/>
    </row>
    <row r="411" spans="1:15" ht="63.75" outlineLevel="4" x14ac:dyDescent="0.25">
      <c r="A411" s="25">
        <v>401</v>
      </c>
      <c r="B411" s="7" t="s">
        <v>424</v>
      </c>
      <c r="C411" s="4" t="s">
        <v>417</v>
      </c>
      <c r="D411" s="4" t="s">
        <v>425</v>
      </c>
      <c r="E411" s="4"/>
      <c r="F411" s="4"/>
      <c r="G411" s="4"/>
      <c r="H411" s="4"/>
      <c r="I411" s="4"/>
      <c r="J411" s="4"/>
      <c r="K411" s="4"/>
      <c r="L411" s="6">
        <f>L412</f>
        <v>25500</v>
      </c>
      <c r="M411" s="6">
        <f t="shared" ref="M411:N411" si="242">M412</f>
        <v>0</v>
      </c>
      <c r="N411" s="6">
        <f t="shared" si="242"/>
        <v>0</v>
      </c>
      <c r="O411" s="2"/>
    </row>
    <row r="412" spans="1:15" ht="38.25" outlineLevel="5" x14ac:dyDescent="0.25">
      <c r="A412" s="25">
        <v>402</v>
      </c>
      <c r="B412" s="7" t="s">
        <v>21</v>
      </c>
      <c r="C412" s="4" t="s">
        <v>417</v>
      </c>
      <c r="D412" s="4" t="s">
        <v>425</v>
      </c>
      <c r="E412" s="4" t="s">
        <v>22</v>
      </c>
      <c r="F412" s="4"/>
      <c r="G412" s="4"/>
      <c r="H412" s="4"/>
      <c r="I412" s="4"/>
      <c r="J412" s="4"/>
      <c r="K412" s="4"/>
      <c r="L412" s="6">
        <v>25500</v>
      </c>
      <c r="M412" s="6">
        <v>0</v>
      </c>
      <c r="N412" s="6">
        <v>0</v>
      </c>
      <c r="O412" s="2"/>
    </row>
    <row r="413" spans="1:15" s="19" customFormat="1" x14ac:dyDescent="0.25">
      <c r="A413" s="24">
        <v>403</v>
      </c>
      <c r="B413" s="15" t="s">
        <v>426</v>
      </c>
      <c r="C413" s="16" t="s">
        <v>427</v>
      </c>
      <c r="D413" s="16"/>
      <c r="E413" s="16"/>
      <c r="F413" s="4"/>
      <c r="G413" s="4"/>
      <c r="H413" s="4"/>
      <c r="I413" s="4"/>
      <c r="J413" s="4"/>
      <c r="K413" s="4"/>
      <c r="L413" s="17">
        <f>L414+L438+L492+L504+L545+L476</f>
        <v>1948680.72</v>
      </c>
      <c r="M413" s="17">
        <f t="shared" ref="M413:N413" si="243">M414+M438+M492+M504+M545+M476</f>
        <v>2167782.34</v>
      </c>
      <c r="N413" s="17">
        <f t="shared" si="243"/>
        <v>2065509.89</v>
      </c>
      <c r="O413" s="18"/>
    </row>
    <row r="414" spans="1:15" s="19" customFormat="1" outlineLevel="1" x14ac:dyDescent="0.25">
      <c r="A414" s="24">
        <v>404</v>
      </c>
      <c r="B414" s="15" t="s">
        <v>428</v>
      </c>
      <c r="C414" s="16" t="s">
        <v>429</v>
      </c>
      <c r="D414" s="16"/>
      <c r="E414" s="16"/>
      <c r="F414" s="4"/>
      <c r="G414" s="4"/>
      <c r="H414" s="4"/>
      <c r="I414" s="4"/>
      <c r="J414" s="4"/>
      <c r="K414" s="4"/>
      <c r="L414" s="17">
        <f>L415+L434</f>
        <v>736983.48</v>
      </c>
      <c r="M414" s="17">
        <f t="shared" ref="M414:N414" si="244">M415+M434</f>
        <v>770142.77999999991</v>
      </c>
      <c r="N414" s="17">
        <f t="shared" si="244"/>
        <v>808294.45</v>
      </c>
      <c r="O414" s="18"/>
    </row>
    <row r="415" spans="1:15" ht="38.25" outlineLevel="2" x14ac:dyDescent="0.25">
      <c r="A415" s="25">
        <v>405</v>
      </c>
      <c r="B415" s="7" t="s">
        <v>430</v>
      </c>
      <c r="C415" s="4" t="s">
        <v>429</v>
      </c>
      <c r="D415" s="4" t="s">
        <v>431</v>
      </c>
      <c r="E415" s="4"/>
      <c r="F415" s="4"/>
      <c r="G415" s="4"/>
      <c r="H415" s="4"/>
      <c r="I415" s="4"/>
      <c r="J415" s="4"/>
      <c r="K415" s="4"/>
      <c r="L415" s="6">
        <f>L416</f>
        <v>736915.28</v>
      </c>
      <c r="M415" s="6">
        <f t="shared" ref="M415:N415" si="245">M416</f>
        <v>770074.58</v>
      </c>
      <c r="N415" s="6">
        <f t="shared" si="245"/>
        <v>808226.25</v>
      </c>
      <c r="O415" s="2"/>
    </row>
    <row r="416" spans="1:15" ht="38.25" outlineLevel="3" x14ac:dyDescent="0.25">
      <c r="A416" s="25">
        <v>406</v>
      </c>
      <c r="B416" s="7" t="s">
        <v>432</v>
      </c>
      <c r="C416" s="4" t="s">
        <v>429</v>
      </c>
      <c r="D416" s="4" t="s">
        <v>433</v>
      </c>
      <c r="E416" s="4"/>
      <c r="F416" s="4"/>
      <c r="G416" s="4"/>
      <c r="H416" s="4"/>
      <c r="I416" s="4"/>
      <c r="J416" s="4"/>
      <c r="K416" s="4"/>
      <c r="L416" s="6">
        <f>L417+L420+L423+L425+L427+L430</f>
        <v>736915.28</v>
      </c>
      <c r="M416" s="6">
        <f t="shared" ref="M416:N416" si="246">M417+M420+M423+M425+M427+M430</f>
        <v>770074.58</v>
      </c>
      <c r="N416" s="6">
        <f t="shared" si="246"/>
        <v>808226.25</v>
      </c>
      <c r="O416" s="2"/>
    </row>
    <row r="417" spans="1:15" ht="102" outlineLevel="4" x14ac:dyDescent="0.25">
      <c r="A417" s="25">
        <v>407</v>
      </c>
      <c r="B417" s="7" t="s">
        <v>434</v>
      </c>
      <c r="C417" s="4" t="s">
        <v>429</v>
      </c>
      <c r="D417" s="4" t="s">
        <v>435</v>
      </c>
      <c r="E417" s="4"/>
      <c r="F417" s="4"/>
      <c r="G417" s="4"/>
      <c r="H417" s="4"/>
      <c r="I417" s="4"/>
      <c r="J417" s="4"/>
      <c r="K417" s="4"/>
      <c r="L417" s="6">
        <f>L418+L419</f>
        <v>443627</v>
      </c>
      <c r="M417" s="6">
        <f t="shared" ref="M417:N417" si="247">M418+M419</f>
        <v>472712</v>
      </c>
      <c r="N417" s="6">
        <f t="shared" si="247"/>
        <v>503441</v>
      </c>
      <c r="O417" s="2"/>
    </row>
    <row r="418" spans="1:15" outlineLevel="5" x14ac:dyDescent="0.25">
      <c r="A418" s="25">
        <v>408</v>
      </c>
      <c r="B418" s="7" t="s">
        <v>121</v>
      </c>
      <c r="C418" s="4" t="s">
        <v>429</v>
      </c>
      <c r="D418" s="4" t="s">
        <v>435</v>
      </c>
      <c r="E418" s="4" t="s">
        <v>122</v>
      </c>
      <c r="F418" s="4"/>
      <c r="G418" s="4"/>
      <c r="H418" s="4"/>
      <c r="I418" s="4"/>
      <c r="J418" s="4"/>
      <c r="K418" s="4"/>
      <c r="L418" s="6">
        <v>177451</v>
      </c>
      <c r="M418" s="6">
        <v>189085</v>
      </c>
      <c r="N418" s="6">
        <v>201376</v>
      </c>
      <c r="O418" s="2"/>
    </row>
    <row r="419" spans="1:15" outlineLevel="5" x14ac:dyDescent="0.25">
      <c r="A419" s="25">
        <v>409</v>
      </c>
      <c r="B419" s="7" t="s">
        <v>127</v>
      </c>
      <c r="C419" s="4" t="s">
        <v>429</v>
      </c>
      <c r="D419" s="4" t="s">
        <v>435</v>
      </c>
      <c r="E419" s="4" t="s">
        <v>128</v>
      </c>
      <c r="F419" s="4"/>
      <c r="G419" s="4"/>
      <c r="H419" s="4"/>
      <c r="I419" s="4"/>
      <c r="J419" s="4"/>
      <c r="K419" s="4"/>
      <c r="L419" s="6">
        <v>266176</v>
      </c>
      <c r="M419" s="6">
        <v>283627</v>
      </c>
      <c r="N419" s="6">
        <v>302065</v>
      </c>
      <c r="O419" s="2"/>
    </row>
    <row r="420" spans="1:15" ht="102" outlineLevel="4" x14ac:dyDescent="0.25">
      <c r="A420" s="25">
        <v>410</v>
      </c>
      <c r="B420" s="7" t="s">
        <v>436</v>
      </c>
      <c r="C420" s="4" t="s">
        <v>429</v>
      </c>
      <c r="D420" s="4" t="s">
        <v>437</v>
      </c>
      <c r="E420" s="4"/>
      <c r="F420" s="4"/>
      <c r="G420" s="4"/>
      <c r="H420" s="4"/>
      <c r="I420" s="4"/>
      <c r="J420" s="4"/>
      <c r="K420" s="4"/>
      <c r="L420" s="6">
        <f>L421+L422</f>
        <v>2713</v>
      </c>
      <c r="M420" s="6">
        <f t="shared" ref="M420:N420" si="248">M421+M422</f>
        <v>2822</v>
      </c>
      <c r="N420" s="6">
        <f t="shared" si="248"/>
        <v>2935</v>
      </c>
      <c r="O420" s="2"/>
    </row>
    <row r="421" spans="1:15" outlineLevel="5" x14ac:dyDescent="0.25">
      <c r="A421" s="25">
        <v>411</v>
      </c>
      <c r="B421" s="7" t="s">
        <v>121</v>
      </c>
      <c r="C421" s="4" t="s">
        <v>429</v>
      </c>
      <c r="D421" s="4" t="s">
        <v>437</v>
      </c>
      <c r="E421" s="4" t="s">
        <v>122</v>
      </c>
      <c r="F421" s="4"/>
      <c r="G421" s="4"/>
      <c r="H421" s="4"/>
      <c r="I421" s="4"/>
      <c r="J421" s="4"/>
      <c r="K421" s="4"/>
      <c r="L421" s="6">
        <v>1124.8</v>
      </c>
      <c r="M421" s="6">
        <v>1170</v>
      </c>
      <c r="N421" s="6">
        <v>1217</v>
      </c>
      <c r="O421" s="2"/>
    </row>
    <row r="422" spans="1:15" outlineLevel="5" x14ac:dyDescent="0.25">
      <c r="A422" s="25">
        <v>412</v>
      </c>
      <c r="B422" s="7" t="s">
        <v>127</v>
      </c>
      <c r="C422" s="4" t="s">
        <v>429</v>
      </c>
      <c r="D422" s="4" t="s">
        <v>437</v>
      </c>
      <c r="E422" s="4" t="s">
        <v>128</v>
      </c>
      <c r="F422" s="4"/>
      <c r="G422" s="4"/>
      <c r="H422" s="4"/>
      <c r="I422" s="4"/>
      <c r="J422" s="4"/>
      <c r="K422" s="4"/>
      <c r="L422" s="6">
        <v>1588.2</v>
      </c>
      <c r="M422" s="6">
        <v>1652</v>
      </c>
      <c r="N422" s="6">
        <v>1718</v>
      </c>
      <c r="O422" s="2"/>
    </row>
    <row r="423" spans="1:15" ht="153" outlineLevel="4" x14ac:dyDescent="0.25">
      <c r="A423" s="25">
        <v>413</v>
      </c>
      <c r="B423" s="7" t="s">
        <v>438</v>
      </c>
      <c r="C423" s="4" t="s">
        <v>429</v>
      </c>
      <c r="D423" s="4" t="s">
        <v>439</v>
      </c>
      <c r="E423" s="4"/>
      <c r="F423" s="4"/>
      <c r="G423" s="4"/>
      <c r="H423" s="4"/>
      <c r="I423" s="4"/>
      <c r="J423" s="4"/>
      <c r="K423" s="4"/>
      <c r="L423" s="6">
        <f>L424</f>
        <v>26127.5</v>
      </c>
      <c r="M423" s="6">
        <f t="shared" ref="M423:N423" si="249">M424</f>
        <v>27826</v>
      </c>
      <c r="N423" s="6">
        <f t="shared" si="249"/>
        <v>29635</v>
      </c>
      <c r="O423" s="2"/>
    </row>
    <row r="424" spans="1:15" outlineLevel="5" x14ac:dyDescent="0.25">
      <c r="A424" s="25">
        <v>414</v>
      </c>
      <c r="B424" s="7" t="s">
        <v>121</v>
      </c>
      <c r="C424" s="4" t="s">
        <v>429</v>
      </c>
      <c r="D424" s="4" t="s">
        <v>439</v>
      </c>
      <c r="E424" s="4" t="s">
        <v>122</v>
      </c>
      <c r="F424" s="4"/>
      <c r="G424" s="4"/>
      <c r="H424" s="4"/>
      <c r="I424" s="4"/>
      <c r="J424" s="4"/>
      <c r="K424" s="4"/>
      <c r="L424" s="6">
        <v>26127.5</v>
      </c>
      <c r="M424" s="6">
        <v>27826</v>
      </c>
      <c r="N424" s="6">
        <v>29635</v>
      </c>
      <c r="O424" s="2"/>
    </row>
    <row r="425" spans="1:15" ht="153" outlineLevel="4" x14ac:dyDescent="0.25">
      <c r="A425" s="25">
        <v>415</v>
      </c>
      <c r="B425" s="7" t="s">
        <v>440</v>
      </c>
      <c r="C425" s="4" t="s">
        <v>429</v>
      </c>
      <c r="D425" s="4" t="s">
        <v>441</v>
      </c>
      <c r="E425" s="4"/>
      <c r="F425" s="4"/>
      <c r="G425" s="4"/>
      <c r="H425" s="4"/>
      <c r="I425" s="4"/>
      <c r="J425" s="4"/>
      <c r="K425" s="4"/>
      <c r="L425" s="6">
        <f>L426</f>
        <v>148</v>
      </c>
      <c r="M425" s="6">
        <f t="shared" ref="M425:N425" si="250">M426</f>
        <v>154</v>
      </c>
      <c r="N425" s="6">
        <f t="shared" si="250"/>
        <v>160</v>
      </c>
      <c r="O425" s="2"/>
    </row>
    <row r="426" spans="1:15" outlineLevel="5" x14ac:dyDescent="0.25">
      <c r="A426" s="25">
        <v>416</v>
      </c>
      <c r="B426" s="7" t="s">
        <v>121</v>
      </c>
      <c r="C426" s="4" t="s">
        <v>429</v>
      </c>
      <c r="D426" s="4" t="s">
        <v>441</v>
      </c>
      <c r="E426" s="4" t="s">
        <v>122</v>
      </c>
      <c r="F426" s="4"/>
      <c r="G426" s="4"/>
      <c r="H426" s="4"/>
      <c r="I426" s="4"/>
      <c r="J426" s="4"/>
      <c r="K426" s="4"/>
      <c r="L426" s="6">
        <v>148</v>
      </c>
      <c r="M426" s="6">
        <v>154</v>
      </c>
      <c r="N426" s="6">
        <v>160</v>
      </c>
      <c r="O426" s="2"/>
    </row>
    <row r="427" spans="1:15" ht="63.75" outlineLevel="4" x14ac:dyDescent="0.25">
      <c r="A427" s="25">
        <v>417</v>
      </c>
      <c r="B427" s="7" t="s">
        <v>442</v>
      </c>
      <c r="C427" s="4" t="s">
        <v>429</v>
      </c>
      <c r="D427" s="4" t="s">
        <v>443</v>
      </c>
      <c r="E427" s="4"/>
      <c r="F427" s="4"/>
      <c r="G427" s="4"/>
      <c r="H427" s="4"/>
      <c r="I427" s="4"/>
      <c r="J427" s="4"/>
      <c r="K427" s="4"/>
      <c r="L427" s="6">
        <f>L428+L429</f>
        <v>263629.38</v>
      </c>
      <c r="M427" s="6">
        <f t="shared" ref="M427:N427" si="251">M428+M429</f>
        <v>265939.68</v>
      </c>
      <c r="N427" s="6">
        <f t="shared" si="251"/>
        <v>272055.25</v>
      </c>
      <c r="O427" s="2"/>
    </row>
    <row r="428" spans="1:15" outlineLevel="5" x14ac:dyDescent="0.25">
      <c r="A428" s="25">
        <v>418</v>
      </c>
      <c r="B428" s="7" t="s">
        <v>121</v>
      </c>
      <c r="C428" s="4" t="s">
        <v>429</v>
      </c>
      <c r="D428" s="4" t="s">
        <v>443</v>
      </c>
      <c r="E428" s="4" t="s">
        <v>122</v>
      </c>
      <c r="F428" s="4"/>
      <c r="G428" s="4"/>
      <c r="H428" s="4"/>
      <c r="I428" s="4"/>
      <c r="J428" s="4"/>
      <c r="K428" s="4"/>
      <c r="L428" s="6">
        <v>125801.63</v>
      </c>
      <c r="M428" s="6">
        <v>126867.78</v>
      </c>
      <c r="N428" s="6">
        <v>129812.86</v>
      </c>
      <c r="O428" s="2"/>
    </row>
    <row r="429" spans="1:15" outlineLevel="5" x14ac:dyDescent="0.25">
      <c r="A429" s="25">
        <v>419</v>
      </c>
      <c r="B429" s="7" t="s">
        <v>127</v>
      </c>
      <c r="C429" s="4" t="s">
        <v>429</v>
      </c>
      <c r="D429" s="4" t="s">
        <v>443</v>
      </c>
      <c r="E429" s="4" t="s">
        <v>128</v>
      </c>
      <c r="F429" s="4"/>
      <c r="G429" s="4"/>
      <c r="H429" s="4"/>
      <c r="I429" s="4"/>
      <c r="J429" s="4"/>
      <c r="K429" s="4"/>
      <c r="L429" s="6">
        <v>137827.75</v>
      </c>
      <c r="M429" s="6">
        <v>139071.9</v>
      </c>
      <c r="N429" s="6">
        <v>142242.39000000001</v>
      </c>
      <c r="O429" s="2"/>
    </row>
    <row r="430" spans="1:15" ht="51" outlineLevel="4" x14ac:dyDescent="0.25">
      <c r="A430" s="25">
        <v>420</v>
      </c>
      <c r="B430" s="7" t="s">
        <v>444</v>
      </c>
      <c r="C430" s="4" t="s">
        <v>429</v>
      </c>
      <c r="D430" s="4" t="s">
        <v>445</v>
      </c>
      <c r="E430" s="4"/>
      <c r="F430" s="4"/>
      <c r="G430" s="4"/>
      <c r="H430" s="4"/>
      <c r="I430" s="4"/>
      <c r="J430" s="4"/>
      <c r="K430" s="4"/>
      <c r="L430" s="6">
        <f>L431+L432+L433</f>
        <v>670.4</v>
      </c>
      <c r="M430" s="6">
        <f t="shared" ref="M430:N430" si="252">M431+M432+M433</f>
        <v>620.9</v>
      </c>
      <c r="N430" s="6">
        <f t="shared" si="252"/>
        <v>0</v>
      </c>
      <c r="O430" s="2"/>
    </row>
    <row r="431" spans="1:15" ht="38.25" outlineLevel="5" x14ac:dyDescent="0.25">
      <c r="A431" s="25">
        <v>421</v>
      </c>
      <c r="B431" s="7" t="s">
        <v>21</v>
      </c>
      <c r="C431" s="4" t="s">
        <v>429</v>
      </c>
      <c r="D431" s="4" t="s">
        <v>445</v>
      </c>
      <c r="E431" s="4" t="s">
        <v>22</v>
      </c>
      <c r="F431" s="4"/>
      <c r="G431" s="4"/>
      <c r="H431" s="4"/>
      <c r="I431" s="4"/>
      <c r="J431" s="4"/>
      <c r="K431" s="4"/>
      <c r="L431" s="6">
        <f>571-571</f>
        <v>0</v>
      </c>
      <c r="M431" s="6">
        <v>0</v>
      </c>
      <c r="N431" s="6">
        <v>0</v>
      </c>
      <c r="O431" s="2"/>
    </row>
    <row r="432" spans="1:15" outlineLevel="5" x14ac:dyDescent="0.25">
      <c r="A432" s="25">
        <v>422</v>
      </c>
      <c r="B432" s="7" t="s">
        <v>121</v>
      </c>
      <c r="C432" s="4" t="s">
        <v>429</v>
      </c>
      <c r="D432" s="4" t="s">
        <v>445</v>
      </c>
      <c r="E432" s="4">
        <v>610</v>
      </c>
      <c r="F432" s="4"/>
      <c r="G432" s="4"/>
      <c r="H432" s="4"/>
      <c r="I432" s="4"/>
      <c r="J432" s="4"/>
      <c r="K432" s="4"/>
      <c r="L432" s="6">
        <v>450</v>
      </c>
      <c r="M432" s="6">
        <v>77.62</v>
      </c>
      <c r="N432" s="6">
        <v>0</v>
      </c>
      <c r="O432" s="2"/>
    </row>
    <row r="433" spans="1:15" outlineLevel="5" x14ac:dyDescent="0.25">
      <c r="A433" s="25">
        <v>423</v>
      </c>
      <c r="B433" s="7" t="s">
        <v>127</v>
      </c>
      <c r="C433" s="4" t="s">
        <v>429</v>
      </c>
      <c r="D433" s="4" t="s">
        <v>445</v>
      </c>
      <c r="E433" s="4">
        <v>620</v>
      </c>
      <c r="F433" s="4"/>
      <c r="G433" s="4"/>
      <c r="H433" s="4"/>
      <c r="I433" s="4"/>
      <c r="J433" s="4"/>
      <c r="K433" s="4"/>
      <c r="L433" s="6">
        <v>220.4</v>
      </c>
      <c r="M433" s="6">
        <v>543.28</v>
      </c>
      <c r="N433" s="6">
        <v>0</v>
      </c>
      <c r="O433" s="2"/>
    </row>
    <row r="434" spans="1:15" ht="63.75" outlineLevel="2" x14ac:dyDescent="0.25">
      <c r="A434" s="25">
        <v>424</v>
      </c>
      <c r="B434" s="7" t="s">
        <v>157</v>
      </c>
      <c r="C434" s="4" t="s">
        <v>429</v>
      </c>
      <c r="D434" s="4" t="s">
        <v>158</v>
      </c>
      <c r="E434" s="4"/>
      <c r="F434" s="4"/>
      <c r="G434" s="4"/>
      <c r="H434" s="4"/>
      <c r="I434" s="4"/>
      <c r="J434" s="4"/>
      <c r="K434" s="4"/>
      <c r="L434" s="6">
        <f>L435</f>
        <v>68.2</v>
      </c>
      <c r="M434" s="6">
        <f t="shared" ref="M434:N434" si="253">M435</f>
        <v>68.2</v>
      </c>
      <c r="N434" s="6">
        <f t="shared" si="253"/>
        <v>68.2</v>
      </c>
      <c r="O434" s="2"/>
    </row>
    <row r="435" spans="1:15" ht="25.5" outlineLevel="4" x14ac:dyDescent="0.25">
      <c r="A435" s="25">
        <v>425</v>
      </c>
      <c r="B435" s="7" t="s">
        <v>446</v>
      </c>
      <c r="C435" s="4" t="s">
        <v>429</v>
      </c>
      <c r="D435" s="4" t="s">
        <v>447</v>
      </c>
      <c r="E435" s="4"/>
      <c r="F435" s="4"/>
      <c r="G435" s="4"/>
      <c r="H435" s="4"/>
      <c r="I435" s="4"/>
      <c r="J435" s="4"/>
      <c r="K435" s="4"/>
      <c r="L435" s="6">
        <f>L436+L437</f>
        <v>68.2</v>
      </c>
      <c r="M435" s="6">
        <f t="shared" ref="M435:N435" si="254">M436+M437</f>
        <v>68.2</v>
      </c>
      <c r="N435" s="6">
        <f t="shared" si="254"/>
        <v>68.2</v>
      </c>
      <c r="O435" s="2"/>
    </row>
    <row r="436" spans="1:15" outlineLevel="5" x14ac:dyDescent="0.25">
      <c r="A436" s="25">
        <v>426</v>
      </c>
      <c r="B436" s="7" t="s">
        <v>121</v>
      </c>
      <c r="C436" s="4" t="s">
        <v>429</v>
      </c>
      <c r="D436" s="4" t="s">
        <v>447</v>
      </c>
      <c r="E436" s="4" t="s">
        <v>122</v>
      </c>
      <c r="F436" s="4"/>
      <c r="G436" s="4"/>
      <c r="H436" s="4"/>
      <c r="I436" s="4"/>
      <c r="J436" s="4"/>
      <c r="K436" s="4"/>
      <c r="L436" s="6">
        <v>34.1</v>
      </c>
      <c r="M436" s="6">
        <v>34.1</v>
      </c>
      <c r="N436" s="6">
        <v>34.1</v>
      </c>
      <c r="O436" s="2"/>
    </row>
    <row r="437" spans="1:15" outlineLevel="5" x14ac:dyDescent="0.25">
      <c r="A437" s="25">
        <v>427</v>
      </c>
      <c r="B437" s="7" t="s">
        <v>127</v>
      </c>
      <c r="C437" s="4" t="s">
        <v>429</v>
      </c>
      <c r="D437" s="4" t="s">
        <v>447</v>
      </c>
      <c r="E437" s="4" t="s">
        <v>128</v>
      </c>
      <c r="F437" s="4"/>
      <c r="G437" s="4"/>
      <c r="H437" s="4"/>
      <c r="I437" s="4"/>
      <c r="J437" s="4"/>
      <c r="K437" s="4"/>
      <c r="L437" s="6">
        <v>34.1</v>
      </c>
      <c r="M437" s="6">
        <v>34.1</v>
      </c>
      <c r="N437" s="6">
        <v>34.1</v>
      </c>
      <c r="O437" s="2"/>
    </row>
    <row r="438" spans="1:15" s="19" customFormat="1" outlineLevel="1" x14ac:dyDescent="0.25">
      <c r="A438" s="24">
        <v>428</v>
      </c>
      <c r="B438" s="15" t="s">
        <v>448</v>
      </c>
      <c r="C438" s="16" t="s">
        <v>449</v>
      </c>
      <c r="D438" s="16"/>
      <c r="E438" s="16"/>
      <c r="F438" s="4"/>
      <c r="G438" s="4"/>
      <c r="H438" s="4"/>
      <c r="I438" s="4"/>
      <c r="J438" s="4"/>
      <c r="K438" s="4"/>
      <c r="L438" s="17">
        <f>L439</f>
        <v>927544.10999999987</v>
      </c>
      <c r="M438" s="17">
        <f t="shared" ref="M438:N438" si="255">M439</f>
        <v>1110910.76</v>
      </c>
      <c r="N438" s="17">
        <f t="shared" si="255"/>
        <v>963663.69000000006</v>
      </c>
      <c r="O438" s="18"/>
    </row>
    <row r="439" spans="1:15" ht="38.25" outlineLevel="2" x14ac:dyDescent="0.25">
      <c r="A439" s="25">
        <v>429</v>
      </c>
      <c r="B439" s="7" t="s">
        <v>430</v>
      </c>
      <c r="C439" s="4" t="s">
        <v>449</v>
      </c>
      <c r="D439" s="4" t="s">
        <v>431</v>
      </c>
      <c r="E439" s="4"/>
      <c r="F439" s="4"/>
      <c r="G439" s="4"/>
      <c r="H439" s="4"/>
      <c r="I439" s="4"/>
      <c r="J439" s="4"/>
      <c r="K439" s="4"/>
      <c r="L439" s="6">
        <f>L440</f>
        <v>927544.10999999987</v>
      </c>
      <c r="M439" s="6">
        <f t="shared" ref="M439:N439" si="256">M440</f>
        <v>1110910.76</v>
      </c>
      <c r="N439" s="6">
        <f t="shared" si="256"/>
        <v>963663.69000000006</v>
      </c>
      <c r="O439" s="2"/>
    </row>
    <row r="440" spans="1:15" ht="38.25" outlineLevel="3" x14ac:dyDescent="0.25">
      <c r="A440" s="25">
        <v>430</v>
      </c>
      <c r="B440" s="7" t="s">
        <v>450</v>
      </c>
      <c r="C440" s="4" t="s">
        <v>449</v>
      </c>
      <c r="D440" s="4" t="s">
        <v>451</v>
      </c>
      <c r="E440" s="4"/>
      <c r="F440" s="4"/>
      <c r="G440" s="4"/>
      <c r="H440" s="4"/>
      <c r="I440" s="4"/>
      <c r="J440" s="4"/>
      <c r="K440" s="4"/>
      <c r="L440" s="6">
        <f>L441+L444+L447+L450+L453+L456+L459+L462+L465+L468+L472+L474</f>
        <v>927544.10999999987</v>
      </c>
      <c r="M440" s="6">
        <f t="shared" ref="M440:N440" si="257">M441+M444+M447+M450+M453+M456+M459+M462+M465+M468+M472+M474</f>
        <v>1110910.76</v>
      </c>
      <c r="N440" s="6">
        <f t="shared" si="257"/>
        <v>963663.69000000006</v>
      </c>
      <c r="O440" s="2"/>
    </row>
    <row r="441" spans="1:15" ht="153" outlineLevel="4" x14ac:dyDescent="0.25">
      <c r="A441" s="25">
        <v>431</v>
      </c>
      <c r="B441" s="7" t="s">
        <v>452</v>
      </c>
      <c r="C441" s="4" t="s">
        <v>449</v>
      </c>
      <c r="D441" s="4" t="s">
        <v>453</v>
      </c>
      <c r="E441" s="4"/>
      <c r="F441" s="4"/>
      <c r="G441" s="4"/>
      <c r="H441" s="4"/>
      <c r="I441" s="4"/>
      <c r="J441" s="4"/>
      <c r="K441" s="4"/>
      <c r="L441" s="6">
        <f>L442+L443</f>
        <v>575097.5</v>
      </c>
      <c r="M441" s="6">
        <f t="shared" ref="M441:N441" si="258">M442+M443</f>
        <v>616782</v>
      </c>
      <c r="N441" s="6">
        <f t="shared" si="258"/>
        <v>658115</v>
      </c>
      <c r="O441" s="2"/>
    </row>
    <row r="442" spans="1:15" outlineLevel="5" x14ac:dyDescent="0.25">
      <c r="A442" s="25">
        <v>432</v>
      </c>
      <c r="B442" s="7" t="s">
        <v>121</v>
      </c>
      <c r="C442" s="4" t="s">
        <v>449</v>
      </c>
      <c r="D442" s="4" t="s">
        <v>453</v>
      </c>
      <c r="E442" s="4" t="s">
        <v>122</v>
      </c>
      <c r="F442" s="4"/>
      <c r="G442" s="4"/>
      <c r="H442" s="4"/>
      <c r="I442" s="4"/>
      <c r="J442" s="4"/>
      <c r="K442" s="4"/>
      <c r="L442" s="6">
        <v>327805.5</v>
      </c>
      <c r="M442" s="6">
        <v>351473</v>
      </c>
      <c r="N442" s="6">
        <v>375030</v>
      </c>
      <c r="O442" s="2"/>
    </row>
    <row r="443" spans="1:15" outlineLevel="5" x14ac:dyDescent="0.25">
      <c r="A443" s="25">
        <v>433</v>
      </c>
      <c r="B443" s="7" t="s">
        <v>127</v>
      </c>
      <c r="C443" s="4" t="s">
        <v>449</v>
      </c>
      <c r="D443" s="4" t="s">
        <v>453</v>
      </c>
      <c r="E443" s="4" t="s">
        <v>128</v>
      </c>
      <c r="F443" s="4"/>
      <c r="G443" s="4"/>
      <c r="H443" s="4"/>
      <c r="I443" s="4"/>
      <c r="J443" s="4"/>
      <c r="K443" s="4"/>
      <c r="L443" s="6">
        <v>247292</v>
      </c>
      <c r="M443" s="6">
        <v>265309</v>
      </c>
      <c r="N443" s="6">
        <v>283085</v>
      </c>
      <c r="O443" s="2"/>
    </row>
    <row r="444" spans="1:15" ht="153" outlineLevel="4" x14ac:dyDescent="0.25">
      <c r="A444" s="25">
        <v>434</v>
      </c>
      <c r="B444" s="7" t="s">
        <v>454</v>
      </c>
      <c r="C444" s="4" t="s">
        <v>449</v>
      </c>
      <c r="D444" s="4" t="s">
        <v>455</v>
      </c>
      <c r="E444" s="4"/>
      <c r="F444" s="4"/>
      <c r="G444" s="4"/>
      <c r="H444" s="4"/>
      <c r="I444" s="4"/>
      <c r="J444" s="4"/>
      <c r="K444" s="4"/>
      <c r="L444" s="6">
        <f>L445+L446</f>
        <v>19010</v>
      </c>
      <c r="M444" s="6">
        <f t="shared" ref="M444:N444" si="259">M445+M446</f>
        <v>19770</v>
      </c>
      <c r="N444" s="6">
        <f t="shared" si="259"/>
        <v>20561</v>
      </c>
      <c r="O444" s="2"/>
    </row>
    <row r="445" spans="1:15" outlineLevel="5" x14ac:dyDescent="0.25">
      <c r="A445" s="25">
        <v>435</v>
      </c>
      <c r="B445" s="7" t="s">
        <v>121</v>
      </c>
      <c r="C445" s="4" t="s">
        <v>449</v>
      </c>
      <c r="D445" s="4" t="s">
        <v>455</v>
      </c>
      <c r="E445" s="4" t="s">
        <v>122</v>
      </c>
      <c r="F445" s="4"/>
      <c r="G445" s="4"/>
      <c r="H445" s="4"/>
      <c r="I445" s="4"/>
      <c r="J445" s="4"/>
      <c r="K445" s="4"/>
      <c r="L445" s="6">
        <v>10333</v>
      </c>
      <c r="M445" s="6">
        <v>10746</v>
      </c>
      <c r="N445" s="6">
        <v>11176</v>
      </c>
      <c r="O445" s="2"/>
    </row>
    <row r="446" spans="1:15" outlineLevel="5" x14ac:dyDescent="0.25">
      <c r="A446" s="25">
        <v>436</v>
      </c>
      <c r="B446" s="7" t="s">
        <v>127</v>
      </c>
      <c r="C446" s="4" t="s">
        <v>449</v>
      </c>
      <c r="D446" s="4" t="s">
        <v>455</v>
      </c>
      <c r="E446" s="4" t="s">
        <v>128</v>
      </c>
      <c r="F446" s="4"/>
      <c r="G446" s="4"/>
      <c r="H446" s="4"/>
      <c r="I446" s="4"/>
      <c r="J446" s="4"/>
      <c r="K446" s="4"/>
      <c r="L446" s="6">
        <v>8677</v>
      </c>
      <c r="M446" s="6">
        <v>9024</v>
      </c>
      <c r="N446" s="6">
        <v>9385</v>
      </c>
      <c r="O446" s="2"/>
    </row>
    <row r="447" spans="1:15" ht="51" outlineLevel="4" x14ac:dyDescent="0.25">
      <c r="A447" s="25">
        <v>437</v>
      </c>
      <c r="B447" s="7" t="s">
        <v>456</v>
      </c>
      <c r="C447" s="4" t="s">
        <v>449</v>
      </c>
      <c r="D447" s="4" t="s">
        <v>457</v>
      </c>
      <c r="E447" s="4"/>
      <c r="F447" s="4"/>
      <c r="G447" s="4"/>
      <c r="H447" s="4"/>
      <c r="I447" s="4"/>
      <c r="J447" s="4"/>
      <c r="K447" s="4"/>
      <c r="L447" s="6">
        <f>L448+L449</f>
        <v>51521</v>
      </c>
      <c r="M447" s="6">
        <f t="shared" ref="M447:N447" si="260">M448+M449</f>
        <v>53610</v>
      </c>
      <c r="N447" s="6">
        <f t="shared" si="260"/>
        <v>55782</v>
      </c>
      <c r="O447" s="2"/>
    </row>
    <row r="448" spans="1:15" outlineLevel="5" x14ac:dyDescent="0.25">
      <c r="A448" s="25">
        <v>438</v>
      </c>
      <c r="B448" s="7" t="s">
        <v>121</v>
      </c>
      <c r="C448" s="4" t="s">
        <v>449</v>
      </c>
      <c r="D448" s="4" t="s">
        <v>457</v>
      </c>
      <c r="E448" s="4" t="s">
        <v>122</v>
      </c>
      <c r="F448" s="4"/>
      <c r="G448" s="4"/>
      <c r="H448" s="4"/>
      <c r="I448" s="4"/>
      <c r="J448" s="4"/>
      <c r="K448" s="4"/>
      <c r="L448" s="6">
        <v>26790</v>
      </c>
      <c r="M448" s="6">
        <v>27876</v>
      </c>
      <c r="N448" s="6">
        <v>29006</v>
      </c>
      <c r="O448" s="2"/>
    </row>
    <row r="449" spans="1:15" outlineLevel="5" x14ac:dyDescent="0.25">
      <c r="A449" s="25">
        <v>439</v>
      </c>
      <c r="B449" s="7" t="s">
        <v>127</v>
      </c>
      <c r="C449" s="4" t="s">
        <v>449</v>
      </c>
      <c r="D449" s="4" t="s">
        <v>457</v>
      </c>
      <c r="E449" s="4" t="s">
        <v>128</v>
      </c>
      <c r="F449" s="4"/>
      <c r="G449" s="4"/>
      <c r="H449" s="4"/>
      <c r="I449" s="4"/>
      <c r="J449" s="4"/>
      <c r="K449" s="4"/>
      <c r="L449" s="6">
        <v>24731</v>
      </c>
      <c r="M449" s="6">
        <v>25734</v>
      </c>
      <c r="N449" s="6">
        <v>26776</v>
      </c>
      <c r="O449" s="2"/>
    </row>
    <row r="450" spans="1:15" ht="51" outlineLevel="4" x14ac:dyDescent="0.25">
      <c r="A450" s="25">
        <v>440</v>
      </c>
      <c r="B450" s="7" t="s">
        <v>458</v>
      </c>
      <c r="C450" s="4" t="s">
        <v>449</v>
      </c>
      <c r="D450" s="4" t="s">
        <v>459</v>
      </c>
      <c r="E450" s="4"/>
      <c r="F450" s="4"/>
      <c r="G450" s="4"/>
      <c r="H450" s="4"/>
      <c r="I450" s="4"/>
      <c r="J450" s="4"/>
      <c r="K450" s="4"/>
      <c r="L450" s="6">
        <f>L451+L452</f>
        <v>1252.6000000000001</v>
      </c>
      <c r="M450" s="6">
        <f t="shared" ref="M450:N450" si="261">M451+M452</f>
        <v>0</v>
      </c>
      <c r="N450" s="6">
        <f t="shared" si="261"/>
        <v>0</v>
      </c>
      <c r="O450" s="2"/>
    </row>
    <row r="451" spans="1:15" outlineLevel="5" x14ac:dyDescent="0.25">
      <c r="A451" s="25">
        <v>441</v>
      </c>
      <c r="B451" s="7" t="s">
        <v>121</v>
      </c>
      <c r="C451" s="4" t="s">
        <v>449</v>
      </c>
      <c r="D451" s="4" t="s">
        <v>459</v>
      </c>
      <c r="E451" s="4" t="s">
        <v>122</v>
      </c>
      <c r="F451" s="4"/>
      <c r="G451" s="4"/>
      <c r="H451" s="4"/>
      <c r="I451" s="4"/>
      <c r="J451" s="4"/>
      <c r="K451" s="4"/>
      <c r="L451" s="6">
        <v>325.66000000000003</v>
      </c>
      <c r="M451" s="6">
        <v>0</v>
      </c>
      <c r="N451" s="6">
        <v>0</v>
      </c>
      <c r="O451" s="2"/>
    </row>
    <row r="452" spans="1:15" outlineLevel="5" x14ac:dyDescent="0.25">
      <c r="A452" s="25">
        <v>442</v>
      </c>
      <c r="B452" s="7" t="s">
        <v>127</v>
      </c>
      <c r="C452" s="4" t="s">
        <v>449</v>
      </c>
      <c r="D452" s="4" t="s">
        <v>459</v>
      </c>
      <c r="E452" s="4" t="s">
        <v>128</v>
      </c>
      <c r="F452" s="4"/>
      <c r="G452" s="4"/>
      <c r="H452" s="4"/>
      <c r="I452" s="4"/>
      <c r="J452" s="4"/>
      <c r="K452" s="4"/>
      <c r="L452" s="6">
        <v>926.94</v>
      </c>
      <c r="M452" s="6">
        <v>0</v>
      </c>
      <c r="N452" s="6">
        <v>0</v>
      </c>
      <c r="O452" s="2"/>
    </row>
    <row r="453" spans="1:15" ht="51" outlineLevel="4" x14ac:dyDescent="0.25">
      <c r="A453" s="25">
        <v>443</v>
      </c>
      <c r="B453" s="7" t="s">
        <v>460</v>
      </c>
      <c r="C453" s="4" t="s">
        <v>449</v>
      </c>
      <c r="D453" s="4" t="s">
        <v>461</v>
      </c>
      <c r="E453" s="4"/>
      <c r="F453" s="4"/>
      <c r="G453" s="4"/>
      <c r="H453" s="4"/>
      <c r="I453" s="4"/>
      <c r="J453" s="4"/>
      <c r="K453" s="4"/>
      <c r="L453" s="6">
        <f>L454+L455</f>
        <v>219994.72</v>
      </c>
      <c r="M453" s="6">
        <f t="shared" ref="M453:N453" si="262">M454+M455</f>
        <v>221992.58000000002</v>
      </c>
      <c r="N453" s="6">
        <f t="shared" si="262"/>
        <v>226044.09000000003</v>
      </c>
      <c r="O453" s="2"/>
    </row>
    <row r="454" spans="1:15" outlineLevel="5" x14ac:dyDescent="0.25">
      <c r="A454" s="25">
        <v>444</v>
      </c>
      <c r="B454" s="7" t="s">
        <v>121</v>
      </c>
      <c r="C454" s="4" t="s">
        <v>449</v>
      </c>
      <c r="D454" s="4" t="s">
        <v>461</v>
      </c>
      <c r="E454" s="4" t="s">
        <v>122</v>
      </c>
      <c r="F454" s="4"/>
      <c r="G454" s="4"/>
      <c r="H454" s="4"/>
      <c r="I454" s="4"/>
      <c r="J454" s="4"/>
      <c r="K454" s="4"/>
      <c r="L454" s="6">
        <v>129082.42</v>
      </c>
      <c r="M454" s="6">
        <v>130352</v>
      </c>
      <c r="N454" s="6">
        <v>133057.39000000001</v>
      </c>
      <c r="O454" s="2"/>
    </row>
    <row r="455" spans="1:15" outlineLevel="5" x14ac:dyDescent="0.25">
      <c r="A455" s="25">
        <v>445</v>
      </c>
      <c r="B455" s="7" t="s">
        <v>127</v>
      </c>
      <c r="C455" s="4" t="s">
        <v>449</v>
      </c>
      <c r="D455" s="4" t="s">
        <v>461</v>
      </c>
      <c r="E455" s="4" t="s">
        <v>128</v>
      </c>
      <c r="F455" s="4"/>
      <c r="G455" s="4"/>
      <c r="H455" s="4"/>
      <c r="I455" s="4"/>
      <c r="J455" s="4"/>
      <c r="K455" s="4"/>
      <c r="L455" s="6">
        <f>91033.2-120.9</f>
        <v>90912.3</v>
      </c>
      <c r="M455" s="6">
        <f>91744.78-104.2</f>
        <v>91640.58</v>
      </c>
      <c r="N455" s="6">
        <f>93090.9-104.2</f>
        <v>92986.7</v>
      </c>
      <c r="O455" s="2"/>
    </row>
    <row r="456" spans="1:15" ht="127.5" outlineLevel="4" x14ac:dyDescent="0.25">
      <c r="A456" s="25">
        <v>446</v>
      </c>
      <c r="B456" s="7" t="s">
        <v>462</v>
      </c>
      <c r="C456" s="4" t="s">
        <v>449</v>
      </c>
      <c r="D456" s="4" t="s">
        <v>463</v>
      </c>
      <c r="E456" s="4"/>
      <c r="F456" s="4"/>
      <c r="G456" s="4"/>
      <c r="H456" s="4"/>
      <c r="I456" s="4"/>
      <c r="J456" s="4"/>
      <c r="K456" s="4"/>
      <c r="L456" s="6">
        <f>L457+L458</f>
        <v>35011.08</v>
      </c>
      <c r="M456" s="6">
        <f t="shared" ref="M456:N456" si="263">M457+M458</f>
        <v>50703.47</v>
      </c>
      <c r="N456" s="6">
        <f t="shared" si="263"/>
        <v>0</v>
      </c>
      <c r="O456" s="2"/>
    </row>
    <row r="457" spans="1:15" ht="38.25" outlineLevel="5" x14ac:dyDescent="0.25">
      <c r="A457" s="25">
        <v>447</v>
      </c>
      <c r="B457" s="7" t="s">
        <v>21</v>
      </c>
      <c r="C457" s="4" t="s">
        <v>449</v>
      </c>
      <c r="D457" s="4" t="s">
        <v>463</v>
      </c>
      <c r="E457" s="4" t="s">
        <v>22</v>
      </c>
      <c r="F457" s="4"/>
      <c r="G457" s="4"/>
      <c r="H457" s="4"/>
      <c r="I457" s="4"/>
      <c r="J457" s="4"/>
      <c r="K457" s="4"/>
      <c r="L457" s="6">
        <f>32358+1153.08</f>
        <v>33511.08</v>
      </c>
      <c r="M457" s="6">
        <v>50703.47</v>
      </c>
      <c r="N457" s="6">
        <v>0</v>
      </c>
      <c r="O457" s="2"/>
    </row>
    <row r="458" spans="1:15" outlineLevel="5" x14ac:dyDescent="0.25">
      <c r="A458" s="25">
        <v>448</v>
      </c>
      <c r="B458" s="7" t="s">
        <v>127</v>
      </c>
      <c r="C458" s="4" t="s">
        <v>449</v>
      </c>
      <c r="D458" s="4" t="s">
        <v>463</v>
      </c>
      <c r="E458" s="4" t="s">
        <v>128</v>
      </c>
      <c r="F458" s="4"/>
      <c r="G458" s="4"/>
      <c r="H458" s="4"/>
      <c r="I458" s="4"/>
      <c r="J458" s="4"/>
      <c r="K458" s="4"/>
      <c r="L458" s="6">
        <v>1500</v>
      </c>
      <c r="M458" s="6">
        <v>0</v>
      </c>
      <c r="N458" s="6">
        <v>0</v>
      </c>
      <c r="O458" s="2"/>
    </row>
    <row r="459" spans="1:15" ht="89.25" outlineLevel="4" x14ac:dyDescent="0.25">
      <c r="A459" s="25">
        <v>449</v>
      </c>
      <c r="B459" s="7" t="s">
        <v>464</v>
      </c>
      <c r="C459" s="4" t="s">
        <v>449</v>
      </c>
      <c r="D459" s="4" t="s">
        <v>465</v>
      </c>
      <c r="E459" s="4"/>
      <c r="F459" s="4"/>
      <c r="G459" s="4"/>
      <c r="H459" s="4"/>
      <c r="I459" s="4"/>
      <c r="J459" s="4"/>
      <c r="K459" s="4"/>
      <c r="L459" s="6">
        <f>L460+L461</f>
        <v>3161.6000000000004</v>
      </c>
      <c r="M459" s="6">
        <f t="shared" ref="M459:N459" si="264">M460+M461</f>
        <v>3161.6000000000004</v>
      </c>
      <c r="N459" s="6">
        <f t="shared" si="264"/>
        <v>3161.6000000000004</v>
      </c>
      <c r="O459" s="2"/>
    </row>
    <row r="460" spans="1:15" outlineLevel="5" x14ac:dyDescent="0.25">
      <c r="A460" s="25">
        <v>450</v>
      </c>
      <c r="B460" s="7" t="s">
        <v>121</v>
      </c>
      <c r="C460" s="4" t="s">
        <v>449</v>
      </c>
      <c r="D460" s="4" t="s">
        <v>465</v>
      </c>
      <c r="E460" s="4" t="s">
        <v>122</v>
      </c>
      <c r="F460" s="4"/>
      <c r="G460" s="4"/>
      <c r="H460" s="4"/>
      <c r="I460" s="4"/>
      <c r="J460" s="4"/>
      <c r="K460" s="4"/>
      <c r="L460" s="6">
        <v>1715.7</v>
      </c>
      <c r="M460" s="6">
        <v>1715.7</v>
      </c>
      <c r="N460" s="6">
        <v>1715.7</v>
      </c>
      <c r="O460" s="2"/>
    </row>
    <row r="461" spans="1:15" outlineLevel="5" x14ac:dyDescent="0.25">
      <c r="A461" s="25">
        <v>451</v>
      </c>
      <c r="B461" s="7" t="s">
        <v>127</v>
      </c>
      <c r="C461" s="4" t="s">
        <v>449</v>
      </c>
      <c r="D461" s="4" t="s">
        <v>465</v>
      </c>
      <c r="E461" s="4" t="s">
        <v>128</v>
      </c>
      <c r="F461" s="4"/>
      <c r="G461" s="4"/>
      <c r="H461" s="4"/>
      <c r="I461" s="4"/>
      <c r="J461" s="4"/>
      <c r="K461" s="4"/>
      <c r="L461" s="6">
        <v>1445.9</v>
      </c>
      <c r="M461" s="6">
        <v>1445.9</v>
      </c>
      <c r="N461" s="6">
        <v>1445.9</v>
      </c>
      <c r="O461" s="2"/>
    </row>
    <row r="462" spans="1:15" ht="51" outlineLevel="4" x14ac:dyDescent="0.25">
      <c r="A462" s="25">
        <v>452</v>
      </c>
      <c r="B462" s="7" t="s">
        <v>458</v>
      </c>
      <c r="C462" s="4" t="s">
        <v>449</v>
      </c>
      <c r="D462" s="4" t="s">
        <v>466</v>
      </c>
      <c r="E462" s="4"/>
      <c r="F462" s="4"/>
      <c r="G462" s="4"/>
      <c r="H462" s="4"/>
      <c r="I462" s="4"/>
      <c r="J462" s="4"/>
      <c r="K462" s="4"/>
      <c r="L462" s="6">
        <f>L463+L464</f>
        <v>1252.6000000000001</v>
      </c>
      <c r="M462" s="6">
        <f t="shared" ref="M462:N462" si="265">M463+M464</f>
        <v>0</v>
      </c>
      <c r="N462" s="6">
        <f t="shared" si="265"/>
        <v>0</v>
      </c>
      <c r="O462" s="2"/>
    </row>
    <row r="463" spans="1:15" outlineLevel="5" x14ac:dyDescent="0.25">
      <c r="A463" s="25">
        <v>453</v>
      </c>
      <c r="B463" s="7" t="s">
        <v>121</v>
      </c>
      <c r="C463" s="4" t="s">
        <v>449</v>
      </c>
      <c r="D463" s="4" t="s">
        <v>466</v>
      </c>
      <c r="E463" s="4" t="s">
        <v>122</v>
      </c>
      <c r="F463" s="4"/>
      <c r="G463" s="4"/>
      <c r="H463" s="4"/>
      <c r="I463" s="4"/>
      <c r="J463" s="4"/>
      <c r="K463" s="4"/>
      <c r="L463" s="6">
        <v>325.66000000000003</v>
      </c>
      <c r="M463" s="6">
        <v>0</v>
      </c>
      <c r="N463" s="6">
        <v>0</v>
      </c>
      <c r="O463" s="2"/>
    </row>
    <row r="464" spans="1:15" outlineLevel="5" x14ac:dyDescent="0.25">
      <c r="A464" s="25">
        <v>454</v>
      </c>
      <c r="B464" s="7" t="s">
        <v>127</v>
      </c>
      <c r="C464" s="4" t="s">
        <v>449</v>
      </c>
      <c r="D464" s="4" t="s">
        <v>466</v>
      </c>
      <c r="E464" s="4" t="s">
        <v>128</v>
      </c>
      <c r="F464" s="4"/>
      <c r="G464" s="4"/>
      <c r="H464" s="4"/>
      <c r="I464" s="4"/>
      <c r="J464" s="4"/>
      <c r="K464" s="4"/>
      <c r="L464" s="6">
        <v>926.94</v>
      </c>
      <c r="M464" s="6">
        <v>0</v>
      </c>
      <c r="N464" s="6">
        <v>0</v>
      </c>
      <c r="O464" s="2"/>
    </row>
    <row r="465" spans="1:15" ht="63.75" outlineLevel="4" x14ac:dyDescent="0.25">
      <c r="A465" s="25">
        <v>455</v>
      </c>
      <c r="B465" s="7" t="s">
        <v>467</v>
      </c>
      <c r="C465" s="4" t="s">
        <v>449</v>
      </c>
      <c r="D465" s="4" t="s">
        <v>468</v>
      </c>
      <c r="E465" s="4"/>
      <c r="F465" s="4"/>
      <c r="G465" s="4"/>
      <c r="H465" s="4"/>
      <c r="I465" s="4"/>
      <c r="J465" s="4"/>
      <c r="K465" s="4"/>
      <c r="L465" s="6">
        <f>L467+L466</f>
        <v>1726</v>
      </c>
      <c r="M465" s="6">
        <f t="shared" ref="M465:N465" si="266">M467+M466</f>
        <v>0</v>
      </c>
      <c r="N465" s="6">
        <f t="shared" si="266"/>
        <v>0</v>
      </c>
      <c r="O465" s="2"/>
    </row>
    <row r="466" spans="1:15" ht="38.25" outlineLevel="4" x14ac:dyDescent="0.25">
      <c r="A466" s="25">
        <v>456</v>
      </c>
      <c r="B466" s="7" t="s">
        <v>21</v>
      </c>
      <c r="C466" s="4" t="s">
        <v>449</v>
      </c>
      <c r="D466" s="4" t="s">
        <v>468</v>
      </c>
      <c r="E466" s="4">
        <v>240</v>
      </c>
      <c r="F466" s="4"/>
      <c r="G466" s="4"/>
      <c r="H466" s="4"/>
      <c r="I466" s="4"/>
      <c r="J466" s="4"/>
      <c r="K466" s="4"/>
      <c r="L466" s="6">
        <v>1726</v>
      </c>
      <c r="M466" s="6">
        <v>0</v>
      </c>
      <c r="N466" s="6">
        <v>0</v>
      </c>
      <c r="O466" s="2"/>
    </row>
    <row r="467" spans="1:15" outlineLevel="5" x14ac:dyDescent="0.25">
      <c r="A467" s="25">
        <v>457</v>
      </c>
      <c r="B467" s="7" t="s">
        <v>121</v>
      </c>
      <c r="C467" s="4" t="s">
        <v>449</v>
      </c>
      <c r="D467" s="4" t="s">
        <v>468</v>
      </c>
      <c r="E467" s="4" t="s">
        <v>122</v>
      </c>
      <c r="F467" s="4"/>
      <c r="G467" s="4"/>
      <c r="H467" s="4"/>
      <c r="I467" s="4"/>
      <c r="J467" s="4"/>
      <c r="K467" s="4"/>
      <c r="L467" s="6">
        <f>2612-2612</f>
        <v>0</v>
      </c>
      <c r="M467" s="6">
        <v>0</v>
      </c>
      <c r="N467" s="6">
        <v>0</v>
      </c>
      <c r="O467" s="2"/>
    </row>
    <row r="468" spans="1:15" ht="51" outlineLevel="4" x14ac:dyDescent="0.25">
      <c r="A468" s="25">
        <v>458</v>
      </c>
      <c r="B468" s="7" t="s">
        <v>444</v>
      </c>
      <c r="C468" s="4" t="s">
        <v>449</v>
      </c>
      <c r="D468" s="4" t="s">
        <v>469</v>
      </c>
      <c r="E468" s="4"/>
      <c r="F468" s="4"/>
      <c r="G468" s="4"/>
      <c r="H468" s="4"/>
      <c r="I468" s="4"/>
      <c r="J468" s="4"/>
      <c r="K468" s="4"/>
      <c r="L468" s="6">
        <f>L469+L470+L471</f>
        <v>300.60000000000002</v>
      </c>
      <c r="M468" s="6">
        <f t="shared" ref="M468:N468" si="267">M469+M470+M471</f>
        <v>388.1</v>
      </c>
      <c r="N468" s="6">
        <f t="shared" si="267"/>
        <v>0</v>
      </c>
      <c r="O468" s="2"/>
    </row>
    <row r="469" spans="1:15" ht="38.25" outlineLevel="5" x14ac:dyDescent="0.25">
      <c r="A469" s="25">
        <v>459</v>
      </c>
      <c r="B469" s="7" t="s">
        <v>21</v>
      </c>
      <c r="C469" s="4" t="s">
        <v>449</v>
      </c>
      <c r="D469" s="4" t="s">
        <v>469</v>
      </c>
      <c r="E469" s="4" t="s">
        <v>22</v>
      </c>
      <c r="F469" s="4"/>
      <c r="G469" s="4"/>
      <c r="H469" s="4"/>
      <c r="I469" s="4"/>
      <c r="J469" s="4"/>
      <c r="K469" s="4"/>
      <c r="L469" s="6">
        <f>571-571</f>
        <v>0</v>
      </c>
      <c r="M469" s="6">
        <v>0</v>
      </c>
      <c r="N469" s="6">
        <v>0</v>
      </c>
      <c r="O469" s="2"/>
    </row>
    <row r="470" spans="1:15" outlineLevel="5" x14ac:dyDescent="0.25">
      <c r="A470" s="25">
        <v>460</v>
      </c>
      <c r="B470" s="7" t="s">
        <v>121</v>
      </c>
      <c r="C470" s="4" t="s">
        <v>449</v>
      </c>
      <c r="D470" s="4" t="s">
        <v>469</v>
      </c>
      <c r="E470" s="4">
        <v>610</v>
      </c>
      <c r="F470" s="4"/>
      <c r="G470" s="4"/>
      <c r="H470" s="4"/>
      <c r="I470" s="4"/>
      <c r="J470" s="4"/>
      <c r="K470" s="4"/>
      <c r="L470" s="6">
        <v>128.6</v>
      </c>
      <c r="M470" s="6">
        <v>388.1</v>
      </c>
      <c r="N470" s="6">
        <v>0</v>
      </c>
      <c r="O470" s="2"/>
    </row>
    <row r="471" spans="1:15" outlineLevel="5" x14ac:dyDescent="0.25">
      <c r="A471" s="25">
        <v>461</v>
      </c>
      <c r="B471" s="7" t="s">
        <v>127</v>
      </c>
      <c r="C471" s="4" t="s">
        <v>449</v>
      </c>
      <c r="D471" s="4" t="s">
        <v>469</v>
      </c>
      <c r="E471" s="4">
        <v>620</v>
      </c>
      <c r="F471" s="4"/>
      <c r="G471" s="4"/>
      <c r="H471" s="4"/>
      <c r="I471" s="4"/>
      <c r="J471" s="4"/>
      <c r="K471" s="4"/>
      <c r="L471" s="6">
        <v>172</v>
      </c>
      <c r="M471" s="6">
        <v>0</v>
      </c>
      <c r="N471" s="6">
        <v>0</v>
      </c>
      <c r="O471" s="2"/>
    </row>
    <row r="472" spans="1:15" ht="63.75" outlineLevel="4" x14ac:dyDescent="0.25">
      <c r="A472" s="25">
        <v>462</v>
      </c>
      <c r="B472" s="7" t="s">
        <v>470</v>
      </c>
      <c r="C472" s="4" t="s">
        <v>449</v>
      </c>
      <c r="D472" s="4" t="s">
        <v>471</v>
      </c>
      <c r="E472" s="4"/>
      <c r="F472" s="4"/>
      <c r="G472" s="4"/>
      <c r="H472" s="4"/>
      <c r="I472" s="4"/>
      <c r="J472" s="4"/>
      <c r="K472" s="4"/>
      <c r="L472" s="6">
        <f>L473</f>
        <v>0</v>
      </c>
      <c r="M472" s="6">
        <f t="shared" ref="M472:N472" si="268">M473</f>
        <v>24472.53</v>
      </c>
      <c r="N472" s="6">
        <f t="shared" si="268"/>
        <v>0</v>
      </c>
      <c r="O472" s="2"/>
    </row>
    <row r="473" spans="1:15" ht="38.25" outlineLevel="5" x14ac:dyDescent="0.25">
      <c r="A473" s="25">
        <v>463</v>
      </c>
      <c r="B473" s="7" t="s">
        <v>21</v>
      </c>
      <c r="C473" s="4" t="s">
        <v>449</v>
      </c>
      <c r="D473" s="4" t="s">
        <v>471</v>
      </c>
      <c r="E473" s="4" t="s">
        <v>22</v>
      </c>
      <c r="F473" s="4"/>
      <c r="G473" s="4"/>
      <c r="H473" s="4"/>
      <c r="I473" s="4"/>
      <c r="J473" s="4"/>
      <c r="K473" s="4"/>
      <c r="L473" s="6">
        <v>0</v>
      </c>
      <c r="M473" s="6">
        <f>24594.89-122.36</f>
        <v>24472.53</v>
      </c>
      <c r="N473" s="6">
        <v>0</v>
      </c>
      <c r="O473" s="2"/>
    </row>
    <row r="474" spans="1:15" ht="63.75" outlineLevel="4" x14ac:dyDescent="0.25">
      <c r="A474" s="25">
        <v>464</v>
      </c>
      <c r="B474" s="7" t="s">
        <v>472</v>
      </c>
      <c r="C474" s="4" t="s">
        <v>449</v>
      </c>
      <c r="D474" s="4" t="s">
        <v>473</v>
      </c>
      <c r="E474" s="4"/>
      <c r="F474" s="4"/>
      <c r="G474" s="4"/>
      <c r="H474" s="4"/>
      <c r="I474" s="4"/>
      <c r="J474" s="4"/>
      <c r="K474" s="4"/>
      <c r="L474" s="6">
        <f>L475</f>
        <v>19216.41</v>
      </c>
      <c r="M474" s="6">
        <f t="shared" ref="M474:N474" si="269">M475</f>
        <v>120030.48000000001</v>
      </c>
      <c r="N474" s="6">
        <f t="shared" si="269"/>
        <v>0</v>
      </c>
      <c r="O474" s="2"/>
    </row>
    <row r="475" spans="1:15" ht="38.25" outlineLevel="5" x14ac:dyDescent="0.25">
      <c r="A475" s="25">
        <v>465</v>
      </c>
      <c r="B475" s="7" t="s">
        <v>21</v>
      </c>
      <c r="C475" s="4" t="s">
        <v>449</v>
      </c>
      <c r="D475" s="4" t="s">
        <v>473</v>
      </c>
      <c r="E475" s="4" t="s">
        <v>22</v>
      </c>
      <c r="F475" s="4"/>
      <c r="G475" s="4"/>
      <c r="H475" s="4"/>
      <c r="I475" s="4"/>
      <c r="J475" s="4"/>
      <c r="K475" s="4"/>
      <c r="L475" s="6">
        <f>19312.49-96.08</f>
        <v>19216.41</v>
      </c>
      <c r="M475" s="6">
        <f>120630.63-600.15</f>
        <v>120030.48000000001</v>
      </c>
      <c r="N475" s="6">
        <v>0</v>
      </c>
      <c r="O475" s="2"/>
    </row>
    <row r="476" spans="1:15" s="19" customFormat="1" outlineLevel="1" x14ac:dyDescent="0.25">
      <c r="A476" s="24">
        <v>466</v>
      </c>
      <c r="B476" s="15" t="s">
        <v>474</v>
      </c>
      <c r="C476" s="16" t="s">
        <v>475</v>
      </c>
      <c r="D476" s="16"/>
      <c r="E476" s="16"/>
      <c r="F476" s="4"/>
      <c r="G476" s="4"/>
      <c r="H476" s="4"/>
      <c r="I476" s="4"/>
      <c r="J476" s="4"/>
      <c r="K476" s="4"/>
      <c r="L476" s="17">
        <f>L477+L486</f>
        <v>161025.32</v>
      </c>
      <c r="M476" s="17">
        <f t="shared" ref="M476:N476" si="270">M477+M486</f>
        <v>161885.62</v>
      </c>
      <c r="N476" s="17">
        <f t="shared" si="270"/>
        <v>163852.43</v>
      </c>
      <c r="O476" s="18"/>
    </row>
    <row r="477" spans="1:15" ht="38.25" outlineLevel="2" x14ac:dyDescent="0.25">
      <c r="A477" s="25">
        <v>467</v>
      </c>
      <c r="B477" s="7" t="s">
        <v>430</v>
      </c>
      <c r="C477" s="4" t="s">
        <v>475</v>
      </c>
      <c r="D477" s="4" t="s">
        <v>431</v>
      </c>
      <c r="E477" s="4"/>
      <c r="F477" s="4"/>
      <c r="G477" s="4"/>
      <c r="H477" s="4"/>
      <c r="I477" s="4"/>
      <c r="J477" s="4"/>
      <c r="K477" s="4"/>
      <c r="L477" s="6">
        <f>L478</f>
        <v>70257.55</v>
      </c>
      <c r="M477" s="6">
        <f t="shared" ref="M477:N477" si="271">M478</f>
        <v>70611.88</v>
      </c>
      <c r="N477" s="6">
        <f t="shared" si="271"/>
        <v>71137.23</v>
      </c>
      <c r="O477" s="2"/>
    </row>
    <row r="478" spans="1:15" ht="51" outlineLevel="3" x14ac:dyDescent="0.25">
      <c r="A478" s="25">
        <v>468</v>
      </c>
      <c r="B478" s="7" t="s">
        <v>476</v>
      </c>
      <c r="C478" s="4" t="s">
        <v>475</v>
      </c>
      <c r="D478" s="4" t="s">
        <v>477</v>
      </c>
      <c r="E478" s="4"/>
      <c r="F478" s="4"/>
      <c r="G478" s="4"/>
      <c r="H478" s="4"/>
      <c r="I478" s="4"/>
      <c r="J478" s="4"/>
      <c r="K478" s="4"/>
      <c r="L478" s="6">
        <f>L479+L482</f>
        <v>70257.55</v>
      </c>
      <c r="M478" s="6">
        <f t="shared" ref="M478:N478" si="272">M479+M482</f>
        <v>70611.88</v>
      </c>
      <c r="N478" s="6">
        <f t="shared" si="272"/>
        <v>71137.23</v>
      </c>
      <c r="O478" s="2"/>
    </row>
    <row r="479" spans="1:15" ht="51" outlineLevel="4" x14ac:dyDescent="0.25">
      <c r="A479" s="25">
        <v>469</v>
      </c>
      <c r="B479" s="7" t="s">
        <v>478</v>
      </c>
      <c r="C479" s="4" t="s">
        <v>475</v>
      </c>
      <c r="D479" s="4" t="s">
        <v>479</v>
      </c>
      <c r="E479" s="4"/>
      <c r="F479" s="4"/>
      <c r="G479" s="4"/>
      <c r="H479" s="4"/>
      <c r="I479" s="4"/>
      <c r="J479" s="4"/>
      <c r="K479" s="4"/>
      <c r="L479" s="6">
        <f>L480+L481</f>
        <v>62275.75</v>
      </c>
      <c r="M479" s="6">
        <f t="shared" ref="M479:N479" si="273">M480+M481</f>
        <v>62630.080000000002</v>
      </c>
      <c r="N479" s="6">
        <f t="shared" si="273"/>
        <v>63155.43</v>
      </c>
      <c r="O479" s="2"/>
    </row>
    <row r="480" spans="1:15" outlineLevel="5" x14ac:dyDescent="0.25">
      <c r="A480" s="25">
        <v>470</v>
      </c>
      <c r="B480" s="7" t="s">
        <v>121</v>
      </c>
      <c r="C480" s="4" t="s">
        <v>475</v>
      </c>
      <c r="D480" s="4" t="s">
        <v>479</v>
      </c>
      <c r="E480" s="4" t="s">
        <v>122</v>
      </c>
      <c r="F480" s="4"/>
      <c r="G480" s="4"/>
      <c r="H480" s="4"/>
      <c r="I480" s="4"/>
      <c r="J480" s="4"/>
      <c r="K480" s="4"/>
      <c r="L480" s="6">
        <f>20997.14+120.9</f>
        <v>21118.04</v>
      </c>
      <c r="M480" s="6">
        <f>21145.33+104.2</f>
        <v>21249.530000000002</v>
      </c>
      <c r="N480" s="6">
        <f>21376.13+104.2</f>
        <v>21480.33</v>
      </c>
      <c r="O480" s="2"/>
    </row>
    <row r="481" spans="1:15" outlineLevel="5" x14ac:dyDescent="0.25">
      <c r="A481" s="25">
        <v>471</v>
      </c>
      <c r="B481" s="7" t="s">
        <v>127</v>
      </c>
      <c r="C481" s="4" t="s">
        <v>475</v>
      </c>
      <c r="D481" s="4" t="s">
        <v>479</v>
      </c>
      <c r="E481" s="4" t="s">
        <v>128</v>
      </c>
      <c r="F481" s="4"/>
      <c r="G481" s="4"/>
      <c r="H481" s="4"/>
      <c r="I481" s="4"/>
      <c r="J481" s="4"/>
      <c r="K481" s="4"/>
      <c r="L481" s="6">
        <v>41157.71</v>
      </c>
      <c r="M481" s="6">
        <v>41380.550000000003</v>
      </c>
      <c r="N481" s="6">
        <v>41675.1</v>
      </c>
      <c r="O481" s="2"/>
    </row>
    <row r="482" spans="1:15" ht="25.5" outlineLevel="4" x14ac:dyDescent="0.25">
      <c r="A482" s="25">
        <v>472</v>
      </c>
      <c r="B482" s="7" t="s">
        <v>480</v>
      </c>
      <c r="C482" s="4" t="s">
        <v>475</v>
      </c>
      <c r="D482" s="4" t="s">
        <v>481</v>
      </c>
      <c r="E482" s="4"/>
      <c r="F482" s="4"/>
      <c r="G482" s="4"/>
      <c r="H482" s="4"/>
      <c r="I482" s="4"/>
      <c r="J482" s="4"/>
      <c r="K482" s="4"/>
      <c r="L482" s="6">
        <f>L483+L484+L485</f>
        <v>7981.7999999999993</v>
      </c>
      <c r="M482" s="6">
        <f t="shared" ref="M482:N482" si="274">M483+M484+M485</f>
        <v>7981.7999999999993</v>
      </c>
      <c r="N482" s="6">
        <f t="shared" si="274"/>
        <v>7981.7999999999993</v>
      </c>
      <c r="O482" s="2"/>
    </row>
    <row r="483" spans="1:15" outlineLevel="5" x14ac:dyDescent="0.25">
      <c r="A483" s="25">
        <v>473</v>
      </c>
      <c r="B483" s="7" t="s">
        <v>121</v>
      </c>
      <c r="C483" s="4" t="s">
        <v>475</v>
      </c>
      <c r="D483" s="4" t="s">
        <v>481</v>
      </c>
      <c r="E483" s="4" t="s">
        <v>122</v>
      </c>
      <c r="F483" s="4"/>
      <c r="G483" s="4"/>
      <c r="H483" s="4"/>
      <c r="I483" s="4"/>
      <c r="J483" s="4"/>
      <c r="K483" s="4"/>
      <c r="L483" s="6">
        <v>1192.32</v>
      </c>
      <c r="M483" s="6">
        <v>1192.32</v>
      </c>
      <c r="N483" s="6">
        <v>1192.32</v>
      </c>
      <c r="O483" s="2"/>
    </row>
    <row r="484" spans="1:15" outlineLevel="5" x14ac:dyDescent="0.25">
      <c r="A484" s="25">
        <v>474</v>
      </c>
      <c r="B484" s="7" t="s">
        <v>127</v>
      </c>
      <c r="C484" s="4" t="s">
        <v>475</v>
      </c>
      <c r="D484" s="4" t="s">
        <v>481</v>
      </c>
      <c r="E484" s="4" t="s">
        <v>128</v>
      </c>
      <c r="F484" s="4"/>
      <c r="G484" s="4"/>
      <c r="H484" s="4"/>
      <c r="I484" s="4"/>
      <c r="J484" s="4"/>
      <c r="K484" s="4"/>
      <c r="L484" s="6">
        <v>4092.12</v>
      </c>
      <c r="M484" s="6">
        <v>4092.12</v>
      </c>
      <c r="N484" s="6">
        <v>4092.12</v>
      </c>
      <c r="O484" s="2"/>
    </row>
    <row r="485" spans="1:15" ht="63.75" outlineLevel="5" x14ac:dyDescent="0.25">
      <c r="A485" s="25">
        <v>475</v>
      </c>
      <c r="B485" s="7" t="s">
        <v>133</v>
      </c>
      <c r="C485" s="4" t="s">
        <v>475</v>
      </c>
      <c r="D485" s="4" t="s">
        <v>481</v>
      </c>
      <c r="E485" s="4" t="s">
        <v>134</v>
      </c>
      <c r="F485" s="4"/>
      <c r="G485" s="4"/>
      <c r="H485" s="4"/>
      <c r="I485" s="4"/>
      <c r="J485" s="4"/>
      <c r="K485" s="4"/>
      <c r="L485" s="6">
        <v>2697.36</v>
      </c>
      <c r="M485" s="6">
        <v>2697.36</v>
      </c>
      <c r="N485" s="6">
        <v>2697.36</v>
      </c>
      <c r="O485" s="2"/>
    </row>
    <row r="486" spans="1:15" ht="38.25" outlineLevel="2" x14ac:dyDescent="0.25">
      <c r="A486" s="25">
        <v>476</v>
      </c>
      <c r="B486" s="7" t="s">
        <v>276</v>
      </c>
      <c r="C486" s="4" t="s">
        <v>475</v>
      </c>
      <c r="D486" s="4" t="s">
        <v>277</v>
      </c>
      <c r="E486" s="4"/>
      <c r="F486" s="4"/>
      <c r="G486" s="4"/>
      <c r="H486" s="4"/>
      <c r="I486" s="4"/>
      <c r="J486" s="4"/>
      <c r="K486" s="4"/>
      <c r="L486" s="6">
        <f>L487</f>
        <v>90767.77</v>
      </c>
      <c r="M486" s="6">
        <f t="shared" ref="M486:N486" si="275">M487</f>
        <v>91273.74</v>
      </c>
      <c r="N486" s="6">
        <f t="shared" si="275"/>
        <v>92715.199999999997</v>
      </c>
      <c r="O486" s="2"/>
    </row>
    <row r="487" spans="1:15" ht="25.5" outlineLevel="3" x14ac:dyDescent="0.25">
      <c r="A487" s="25">
        <v>477</v>
      </c>
      <c r="B487" s="7" t="s">
        <v>482</v>
      </c>
      <c r="C487" s="4" t="s">
        <v>475</v>
      </c>
      <c r="D487" s="4" t="s">
        <v>483</v>
      </c>
      <c r="E487" s="4"/>
      <c r="F487" s="4"/>
      <c r="G487" s="4"/>
      <c r="H487" s="4"/>
      <c r="I487" s="4"/>
      <c r="J487" s="4"/>
      <c r="K487" s="4"/>
      <c r="L487" s="6">
        <f>L488+L490</f>
        <v>90767.77</v>
      </c>
      <c r="M487" s="6">
        <f t="shared" ref="M487:N487" si="276">M488+M490</f>
        <v>91273.74</v>
      </c>
      <c r="N487" s="6">
        <f t="shared" si="276"/>
        <v>92715.199999999997</v>
      </c>
      <c r="O487" s="2"/>
    </row>
    <row r="488" spans="1:15" ht="38.25" outlineLevel="4" x14ac:dyDescent="0.25">
      <c r="A488" s="25">
        <v>478</v>
      </c>
      <c r="B488" s="7" t="s">
        <v>484</v>
      </c>
      <c r="C488" s="4" t="s">
        <v>475</v>
      </c>
      <c r="D488" s="4" t="s">
        <v>485</v>
      </c>
      <c r="E488" s="4"/>
      <c r="F488" s="4"/>
      <c r="G488" s="4"/>
      <c r="H488" s="4"/>
      <c r="I488" s="4"/>
      <c r="J488" s="4"/>
      <c r="K488" s="4"/>
      <c r="L488" s="6">
        <f>L489</f>
        <v>90267.77</v>
      </c>
      <c r="M488" s="6">
        <f t="shared" ref="M488:N488" si="277">M489</f>
        <v>91273.74</v>
      </c>
      <c r="N488" s="6">
        <f t="shared" si="277"/>
        <v>92715.199999999997</v>
      </c>
      <c r="O488" s="2"/>
    </row>
    <row r="489" spans="1:15" outlineLevel="5" x14ac:dyDescent="0.25">
      <c r="A489" s="25">
        <v>479</v>
      </c>
      <c r="B489" s="7" t="s">
        <v>121</v>
      </c>
      <c r="C489" s="4" t="s">
        <v>475</v>
      </c>
      <c r="D489" s="4" t="s">
        <v>485</v>
      </c>
      <c r="E489" s="4" t="s">
        <v>122</v>
      </c>
      <c r="F489" s="4"/>
      <c r="G489" s="4"/>
      <c r="H489" s="4"/>
      <c r="I489" s="4"/>
      <c r="J489" s="4"/>
      <c r="K489" s="4"/>
      <c r="L489" s="6">
        <v>90267.77</v>
      </c>
      <c r="M489" s="6">
        <v>91273.74</v>
      </c>
      <c r="N489" s="6">
        <v>92715.199999999997</v>
      </c>
      <c r="O489" s="2"/>
    </row>
    <row r="490" spans="1:15" ht="114.75" outlineLevel="4" x14ac:dyDescent="0.25">
      <c r="A490" s="25">
        <v>480</v>
      </c>
      <c r="B490" s="7" t="s">
        <v>486</v>
      </c>
      <c r="C490" s="4" t="s">
        <v>475</v>
      </c>
      <c r="D490" s="4" t="s">
        <v>487</v>
      </c>
      <c r="E490" s="4"/>
      <c r="F490" s="4"/>
      <c r="G490" s="4"/>
      <c r="H490" s="4"/>
      <c r="I490" s="4"/>
      <c r="J490" s="4"/>
      <c r="K490" s="4"/>
      <c r="L490" s="6">
        <f>L491</f>
        <v>500</v>
      </c>
      <c r="M490" s="6">
        <f t="shared" ref="M490:N490" si="278">M491</f>
        <v>0</v>
      </c>
      <c r="N490" s="6">
        <f t="shared" si="278"/>
        <v>0</v>
      </c>
      <c r="O490" s="2"/>
    </row>
    <row r="491" spans="1:15" outlineLevel="5" x14ac:dyDescent="0.25">
      <c r="A491" s="25">
        <v>481</v>
      </c>
      <c r="B491" s="7" t="s">
        <v>121</v>
      </c>
      <c r="C491" s="4" t="s">
        <v>475</v>
      </c>
      <c r="D491" s="4" t="s">
        <v>487</v>
      </c>
      <c r="E491" s="4" t="s">
        <v>122</v>
      </c>
      <c r="F491" s="4"/>
      <c r="G491" s="4"/>
      <c r="H491" s="4"/>
      <c r="I491" s="4"/>
      <c r="J491" s="4"/>
      <c r="K491" s="4"/>
      <c r="L491" s="6">
        <v>500</v>
      </c>
      <c r="M491" s="6">
        <v>0</v>
      </c>
      <c r="N491" s="6">
        <v>0</v>
      </c>
      <c r="O491" s="2"/>
    </row>
    <row r="492" spans="1:15" s="19" customFormat="1" ht="25.5" outlineLevel="1" x14ac:dyDescent="0.25">
      <c r="A492" s="24">
        <v>482</v>
      </c>
      <c r="B492" s="15" t="s">
        <v>488</v>
      </c>
      <c r="C492" s="16" t="s">
        <v>489</v>
      </c>
      <c r="D492" s="16"/>
      <c r="E492" s="16"/>
      <c r="F492" s="4"/>
      <c r="G492" s="4"/>
      <c r="H492" s="4"/>
      <c r="I492" s="4"/>
      <c r="J492" s="4"/>
      <c r="K492" s="4"/>
      <c r="L492" s="17">
        <f>L493+L497+L501</f>
        <v>128.69999999999999</v>
      </c>
      <c r="M492" s="17">
        <f t="shared" ref="M492:N492" si="279">M493+M497+M501</f>
        <v>108.7</v>
      </c>
      <c r="N492" s="17">
        <f t="shared" si="279"/>
        <v>108.7</v>
      </c>
      <c r="O492" s="18"/>
    </row>
    <row r="493" spans="1:15" ht="51" outlineLevel="2" x14ac:dyDescent="0.25">
      <c r="A493" s="25">
        <v>483</v>
      </c>
      <c r="B493" s="7" t="s">
        <v>5</v>
      </c>
      <c r="C493" s="4" t="s">
        <v>489</v>
      </c>
      <c r="D493" s="4" t="s">
        <v>6</v>
      </c>
      <c r="E493" s="4"/>
      <c r="F493" s="4"/>
      <c r="G493" s="4"/>
      <c r="H493" s="4"/>
      <c r="I493" s="4"/>
      <c r="J493" s="4"/>
      <c r="K493" s="4"/>
      <c r="L493" s="6">
        <f>L494</f>
        <v>83.2</v>
      </c>
      <c r="M493" s="6">
        <f t="shared" ref="M493:N493" si="280">M494</f>
        <v>83.2</v>
      </c>
      <c r="N493" s="6">
        <f t="shared" si="280"/>
        <v>83.2</v>
      </c>
      <c r="O493" s="2"/>
    </row>
    <row r="494" spans="1:15" ht="25.5" outlineLevel="3" x14ac:dyDescent="0.25">
      <c r="A494" s="25">
        <v>484</v>
      </c>
      <c r="B494" s="7" t="s">
        <v>27</v>
      </c>
      <c r="C494" s="4" t="s">
        <v>489</v>
      </c>
      <c r="D494" s="4" t="s">
        <v>28</v>
      </c>
      <c r="E494" s="4"/>
      <c r="F494" s="4"/>
      <c r="G494" s="4"/>
      <c r="H494" s="4"/>
      <c r="I494" s="4"/>
      <c r="J494" s="4"/>
      <c r="K494" s="4"/>
      <c r="L494" s="6">
        <f>L495</f>
        <v>83.2</v>
      </c>
      <c r="M494" s="6">
        <f t="shared" ref="M494:N494" si="281">M495</f>
        <v>83.2</v>
      </c>
      <c r="N494" s="6">
        <f t="shared" si="281"/>
        <v>83.2</v>
      </c>
      <c r="O494" s="2"/>
    </row>
    <row r="495" spans="1:15" ht="51" outlineLevel="4" x14ac:dyDescent="0.25">
      <c r="A495" s="25">
        <v>485</v>
      </c>
      <c r="B495" s="7" t="s">
        <v>29</v>
      </c>
      <c r="C495" s="4" t="s">
        <v>489</v>
      </c>
      <c r="D495" s="4" t="s">
        <v>30</v>
      </c>
      <c r="E495" s="4"/>
      <c r="F495" s="4"/>
      <c r="G495" s="4"/>
      <c r="H495" s="4"/>
      <c r="I495" s="4"/>
      <c r="J495" s="4"/>
      <c r="K495" s="4"/>
      <c r="L495" s="6">
        <f>L496</f>
        <v>83.2</v>
      </c>
      <c r="M495" s="6">
        <f t="shared" ref="M495:N495" si="282">M496</f>
        <v>83.2</v>
      </c>
      <c r="N495" s="6">
        <f t="shared" si="282"/>
        <v>83.2</v>
      </c>
      <c r="O495" s="2"/>
    </row>
    <row r="496" spans="1:15" ht="38.25" outlineLevel="5" x14ac:dyDescent="0.25">
      <c r="A496" s="25">
        <v>486</v>
      </c>
      <c r="B496" s="7" t="s">
        <v>21</v>
      </c>
      <c r="C496" s="4" t="s">
        <v>489</v>
      </c>
      <c r="D496" s="4" t="s">
        <v>30</v>
      </c>
      <c r="E496" s="4" t="s">
        <v>22</v>
      </c>
      <c r="F496" s="4"/>
      <c r="G496" s="4"/>
      <c r="H496" s="4"/>
      <c r="I496" s="4"/>
      <c r="J496" s="4"/>
      <c r="K496" s="4"/>
      <c r="L496" s="6">
        <v>83.2</v>
      </c>
      <c r="M496" s="6">
        <v>83.2</v>
      </c>
      <c r="N496" s="6">
        <v>83.2</v>
      </c>
      <c r="O496" s="2"/>
    </row>
    <row r="497" spans="1:15" ht="38.25" outlineLevel="2" x14ac:dyDescent="0.25">
      <c r="A497" s="25">
        <v>487</v>
      </c>
      <c r="B497" s="7" t="s">
        <v>41</v>
      </c>
      <c r="C497" s="4" t="s">
        <v>489</v>
      </c>
      <c r="D497" s="4" t="s">
        <v>42</v>
      </c>
      <c r="E497" s="4"/>
      <c r="F497" s="4"/>
      <c r="G497" s="4"/>
      <c r="H497" s="4"/>
      <c r="I497" s="4"/>
      <c r="J497" s="4"/>
      <c r="K497" s="4"/>
      <c r="L497" s="6">
        <f>L498</f>
        <v>20</v>
      </c>
      <c r="M497" s="6">
        <f t="shared" ref="M497:N497" si="283">M498</f>
        <v>0</v>
      </c>
      <c r="N497" s="6">
        <f t="shared" si="283"/>
        <v>0</v>
      </c>
      <c r="O497" s="2"/>
    </row>
    <row r="498" spans="1:15" ht="51" outlineLevel="3" x14ac:dyDescent="0.25">
      <c r="A498" s="25">
        <v>488</v>
      </c>
      <c r="B498" s="7" t="s">
        <v>49</v>
      </c>
      <c r="C498" s="4" t="s">
        <v>489</v>
      </c>
      <c r="D498" s="4" t="s">
        <v>50</v>
      </c>
      <c r="E498" s="4"/>
      <c r="F498" s="4"/>
      <c r="G498" s="4"/>
      <c r="H498" s="4"/>
      <c r="I498" s="4"/>
      <c r="J498" s="4"/>
      <c r="K498" s="4"/>
      <c r="L498" s="6">
        <f>L499</f>
        <v>20</v>
      </c>
      <c r="M498" s="6">
        <f t="shared" ref="M498:N498" si="284">M499</f>
        <v>0</v>
      </c>
      <c r="N498" s="6">
        <f t="shared" si="284"/>
        <v>0</v>
      </c>
      <c r="O498" s="2"/>
    </row>
    <row r="499" spans="1:15" ht="51" outlineLevel="4" x14ac:dyDescent="0.25">
      <c r="A499" s="25">
        <v>489</v>
      </c>
      <c r="B499" s="7" t="s">
        <v>29</v>
      </c>
      <c r="C499" s="4" t="s">
        <v>489</v>
      </c>
      <c r="D499" s="4" t="s">
        <v>490</v>
      </c>
      <c r="E499" s="4"/>
      <c r="F499" s="4"/>
      <c r="G499" s="4"/>
      <c r="H499" s="4"/>
      <c r="I499" s="4"/>
      <c r="J499" s="4"/>
      <c r="K499" s="4"/>
      <c r="L499" s="6">
        <f>L500</f>
        <v>20</v>
      </c>
      <c r="M499" s="6">
        <f t="shared" ref="M499:N499" si="285">M500</f>
        <v>0</v>
      </c>
      <c r="N499" s="6">
        <f t="shared" si="285"/>
        <v>0</v>
      </c>
      <c r="O499" s="2"/>
    </row>
    <row r="500" spans="1:15" ht="38.25" outlineLevel="5" x14ac:dyDescent="0.25">
      <c r="A500" s="25">
        <v>490</v>
      </c>
      <c r="B500" s="7" t="s">
        <v>21</v>
      </c>
      <c r="C500" s="4" t="s">
        <v>489</v>
      </c>
      <c r="D500" s="4" t="s">
        <v>490</v>
      </c>
      <c r="E500" s="4" t="s">
        <v>22</v>
      </c>
      <c r="F500" s="4"/>
      <c r="G500" s="4"/>
      <c r="H500" s="4"/>
      <c r="I500" s="4"/>
      <c r="J500" s="4"/>
      <c r="K500" s="4"/>
      <c r="L500" s="6">
        <v>20</v>
      </c>
      <c r="M500" s="6">
        <v>0</v>
      </c>
      <c r="N500" s="6">
        <v>0</v>
      </c>
      <c r="O500" s="2"/>
    </row>
    <row r="501" spans="1:15" outlineLevel="2" x14ac:dyDescent="0.25">
      <c r="A501" s="25">
        <v>491</v>
      </c>
      <c r="B501" s="7" t="s">
        <v>15</v>
      </c>
      <c r="C501" s="4" t="s">
        <v>489</v>
      </c>
      <c r="D501" s="4" t="s">
        <v>16</v>
      </c>
      <c r="E501" s="4"/>
      <c r="F501" s="4"/>
      <c r="G501" s="4"/>
      <c r="H501" s="4"/>
      <c r="I501" s="4"/>
      <c r="J501" s="4"/>
      <c r="K501" s="4"/>
      <c r="L501" s="6">
        <f>L502</f>
        <v>25.5</v>
      </c>
      <c r="M501" s="6">
        <f t="shared" ref="M501:N501" si="286">M502</f>
        <v>25.5</v>
      </c>
      <c r="N501" s="6">
        <f t="shared" si="286"/>
        <v>25.5</v>
      </c>
      <c r="O501" s="2"/>
    </row>
    <row r="502" spans="1:15" ht="51" outlineLevel="4" x14ac:dyDescent="0.25">
      <c r="A502" s="25">
        <v>492</v>
      </c>
      <c r="B502" s="7" t="s">
        <v>19</v>
      </c>
      <c r="C502" s="4" t="s">
        <v>489</v>
      </c>
      <c r="D502" s="4" t="s">
        <v>20</v>
      </c>
      <c r="E502" s="4"/>
      <c r="F502" s="4"/>
      <c r="G502" s="4"/>
      <c r="H502" s="4"/>
      <c r="I502" s="4"/>
      <c r="J502" s="4"/>
      <c r="K502" s="4"/>
      <c r="L502" s="6">
        <f>L503</f>
        <v>25.5</v>
      </c>
      <c r="M502" s="6">
        <f t="shared" ref="M502:N502" si="287">M503</f>
        <v>25.5</v>
      </c>
      <c r="N502" s="6">
        <f t="shared" si="287"/>
        <v>25.5</v>
      </c>
      <c r="O502" s="2"/>
    </row>
    <row r="503" spans="1:15" ht="38.25" outlineLevel="5" x14ac:dyDescent="0.25">
      <c r="A503" s="25">
        <v>493</v>
      </c>
      <c r="B503" s="7" t="s">
        <v>21</v>
      </c>
      <c r="C503" s="4" t="s">
        <v>489</v>
      </c>
      <c r="D503" s="4" t="s">
        <v>20</v>
      </c>
      <c r="E503" s="4" t="s">
        <v>22</v>
      </c>
      <c r="F503" s="4"/>
      <c r="G503" s="4"/>
      <c r="H503" s="4"/>
      <c r="I503" s="4"/>
      <c r="J503" s="4"/>
      <c r="K503" s="4"/>
      <c r="L503" s="6">
        <v>25.5</v>
      </c>
      <c r="M503" s="6">
        <v>25.5</v>
      </c>
      <c r="N503" s="6">
        <v>25.5</v>
      </c>
      <c r="O503" s="2"/>
    </row>
    <row r="504" spans="1:15" s="19" customFormat="1" outlineLevel="1" x14ac:dyDescent="0.25">
      <c r="A504" s="24">
        <v>494</v>
      </c>
      <c r="B504" s="15" t="s">
        <v>491</v>
      </c>
      <c r="C504" s="16" t="s">
        <v>492</v>
      </c>
      <c r="D504" s="16"/>
      <c r="E504" s="16"/>
      <c r="F504" s="4"/>
      <c r="G504" s="4"/>
      <c r="H504" s="4"/>
      <c r="I504" s="4"/>
      <c r="J504" s="4"/>
      <c r="K504" s="4"/>
      <c r="L504" s="17">
        <f>L505+L516+L542</f>
        <v>13403.3</v>
      </c>
      <c r="M504" s="17">
        <f t="shared" ref="M504:N504" si="288">M505+M516+M542</f>
        <v>11629.060000000001</v>
      </c>
      <c r="N504" s="17">
        <f t="shared" si="288"/>
        <v>12001.140000000001</v>
      </c>
      <c r="O504" s="18"/>
    </row>
    <row r="505" spans="1:15" ht="51" outlineLevel="2" x14ac:dyDescent="0.25">
      <c r="A505" s="25">
        <v>495</v>
      </c>
      <c r="B505" s="7" t="s">
        <v>143</v>
      </c>
      <c r="C505" s="4" t="s">
        <v>492</v>
      </c>
      <c r="D505" s="4" t="s">
        <v>144</v>
      </c>
      <c r="E505" s="4"/>
      <c r="F505" s="4"/>
      <c r="G505" s="4"/>
      <c r="H505" s="4"/>
      <c r="I505" s="4"/>
      <c r="J505" s="4"/>
      <c r="K505" s="4"/>
      <c r="L505" s="6">
        <f>L506+L513</f>
        <v>98.6</v>
      </c>
      <c r="M505" s="6">
        <f t="shared" ref="M505:N505" si="289">M506+M513</f>
        <v>98.6</v>
      </c>
      <c r="N505" s="6">
        <f t="shared" si="289"/>
        <v>98.6</v>
      </c>
      <c r="O505" s="2"/>
    </row>
    <row r="506" spans="1:15" ht="38.25" outlineLevel="3" x14ac:dyDescent="0.25">
      <c r="A506" s="25">
        <v>496</v>
      </c>
      <c r="B506" s="7" t="s">
        <v>493</v>
      </c>
      <c r="C506" s="4" t="s">
        <v>492</v>
      </c>
      <c r="D506" s="4" t="s">
        <v>494</v>
      </c>
      <c r="E506" s="4"/>
      <c r="F506" s="4"/>
      <c r="G506" s="4"/>
      <c r="H506" s="4"/>
      <c r="I506" s="4"/>
      <c r="J506" s="4"/>
      <c r="K506" s="4"/>
      <c r="L506" s="6">
        <f>L507+L509+L511</f>
        <v>85.6</v>
      </c>
      <c r="M506" s="6">
        <f t="shared" ref="M506:N506" si="290">M507+M509+M511</f>
        <v>85.6</v>
      </c>
      <c r="N506" s="6">
        <f t="shared" si="290"/>
        <v>85.6</v>
      </c>
      <c r="O506" s="2"/>
    </row>
    <row r="507" spans="1:15" ht="25.5" outlineLevel="4" x14ac:dyDescent="0.25">
      <c r="A507" s="25">
        <v>497</v>
      </c>
      <c r="B507" s="7" t="s">
        <v>495</v>
      </c>
      <c r="C507" s="4" t="s">
        <v>492</v>
      </c>
      <c r="D507" s="4" t="s">
        <v>496</v>
      </c>
      <c r="E507" s="4"/>
      <c r="F507" s="4"/>
      <c r="G507" s="4"/>
      <c r="H507" s="4"/>
      <c r="I507" s="4"/>
      <c r="J507" s="4"/>
      <c r="K507" s="4"/>
      <c r="L507" s="6">
        <f>L508</f>
        <v>23.8</v>
      </c>
      <c r="M507" s="6">
        <f t="shared" ref="M507:N507" si="291">M508</f>
        <v>23.8</v>
      </c>
      <c r="N507" s="6">
        <f t="shared" si="291"/>
        <v>23.8</v>
      </c>
      <c r="O507" s="2"/>
    </row>
    <row r="508" spans="1:15" ht="38.25" outlineLevel="5" x14ac:dyDescent="0.25">
      <c r="A508" s="25">
        <v>498</v>
      </c>
      <c r="B508" s="7" t="s">
        <v>21</v>
      </c>
      <c r="C508" s="4" t="s">
        <v>492</v>
      </c>
      <c r="D508" s="4" t="s">
        <v>496</v>
      </c>
      <c r="E508" s="4" t="s">
        <v>22</v>
      </c>
      <c r="F508" s="4"/>
      <c r="G508" s="4"/>
      <c r="H508" s="4"/>
      <c r="I508" s="4"/>
      <c r="J508" s="4"/>
      <c r="K508" s="4"/>
      <c r="L508" s="6">
        <v>23.8</v>
      </c>
      <c r="M508" s="6">
        <v>23.8</v>
      </c>
      <c r="N508" s="6">
        <v>23.8</v>
      </c>
      <c r="O508" s="2"/>
    </row>
    <row r="509" spans="1:15" ht="38.25" outlineLevel="4" x14ac:dyDescent="0.25">
      <c r="A509" s="25">
        <v>499</v>
      </c>
      <c r="B509" s="7" t="s">
        <v>497</v>
      </c>
      <c r="C509" s="4" t="s">
        <v>492</v>
      </c>
      <c r="D509" s="4" t="s">
        <v>498</v>
      </c>
      <c r="E509" s="4"/>
      <c r="F509" s="4"/>
      <c r="G509" s="4"/>
      <c r="H509" s="4"/>
      <c r="I509" s="4"/>
      <c r="J509" s="4"/>
      <c r="K509" s="4"/>
      <c r="L509" s="6">
        <f>L510</f>
        <v>23.8</v>
      </c>
      <c r="M509" s="6">
        <f t="shared" ref="M509:N509" si="292">M510</f>
        <v>23.8</v>
      </c>
      <c r="N509" s="6">
        <f t="shared" si="292"/>
        <v>23.8</v>
      </c>
      <c r="O509" s="2"/>
    </row>
    <row r="510" spans="1:15" ht="38.25" outlineLevel="5" x14ac:dyDescent="0.25">
      <c r="A510" s="25">
        <v>500</v>
      </c>
      <c r="B510" s="7" t="s">
        <v>21</v>
      </c>
      <c r="C510" s="4" t="s">
        <v>492</v>
      </c>
      <c r="D510" s="4" t="s">
        <v>498</v>
      </c>
      <c r="E510" s="4" t="s">
        <v>22</v>
      </c>
      <c r="F510" s="4"/>
      <c r="G510" s="4"/>
      <c r="H510" s="4"/>
      <c r="I510" s="4"/>
      <c r="J510" s="4"/>
      <c r="K510" s="4"/>
      <c r="L510" s="6">
        <v>23.8</v>
      </c>
      <c r="M510" s="6">
        <v>23.8</v>
      </c>
      <c r="N510" s="6">
        <v>23.8</v>
      </c>
      <c r="O510" s="2"/>
    </row>
    <row r="511" spans="1:15" ht="25.5" outlineLevel="4" x14ac:dyDescent="0.25">
      <c r="A511" s="25">
        <v>501</v>
      </c>
      <c r="B511" s="7" t="s">
        <v>499</v>
      </c>
      <c r="C511" s="4" t="s">
        <v>492</v>
      </c>
      <c r="D511" s="4" t="s">
        <v>500</v>
      </c>
      <c r="E511" s="4"/>
      <c r="F511" s="4"/>
      <c r="G511" s="4"/>
      <c r="H511" s="4"/>
      <c r="I511" s="4"/>
      <c r="J511" s="4"/>
      <c r="K511" s="4"/>
      <c r="L511" s="6">
        <f>L512</f>
        <v>38</v>
      </c>
      <c r="M511" s="6">
        <f t="shared" ref="M511:N511" si="293">M512</f>
        <v>38</v>
      </c>
      <c r="N511" s="6">
        <f t="shared" si="293"/>
        <v>38</v>
      </c>
      <c r="O511" s="2"/>
    </row>
    <row r="512" spans="1:15" ht="38.25" outlineLevel="5" x14ac:dyDescent="0.25">
      <c r="A512" s="25">
        <v>502</v>
      </c>
      <c r="B512" s="7" t="s">
        <v>21</v>
      </c>
      <c r="C512" s="4" t="s">
        <v>492</v>
      </c>
      <c r="D512" s="4" t="s">
        <v>500</v>
      </c>
      <c r="E512" s="4" t="s">
        <v>22</v>
      </c>
      <c r="F512" s="4"/>
      <c r="G512" s="4"/>
      <c r="H512" s="4"/>
      <c r="I512" s="4"/>
      <c r="J512" s="4"/>
      <c r="K512" s="4"/>
      <c r="L512" s="6">
        <v>38</v>
      </c>
      <c r="M512" s="6">
        <v>38</v>
      </c>
      <c r="N512" s="6">
        <v>38</v>
      </c>
      <c r="O512" s="2"/>
    </row>
    <row r="513" spans="1:15" ht="38.25" outlineLevel="3" x14ac:dyDescent="0.25">
      <c r="A513" s="25">
        <v>503</v>
      </c>
      <c r="B513" s="7" t="s">
        <v>501</v>
      </c>
      <c r="C513" s="4" t="s">
        <v>492</v>
      </c>
      <c r="D513" s="4" t="s">
        <v>502</v>
      </c>
      <c r="E513" s="4"/>
      <c r="F513" s="4"/>
      <c r="G513" s="4"/>
      <c r="H513" s="4"/>
      <c r="I513" s="4"/>
      <c r="J513" s="4"/>
      <c r="K513" s="4"/>
      <c r="L513" s="6">
        <f>L514</f>
        <v>13</v>
      </c>
      <c r="M513" s="6">
        <f t="shared" ref="M513:N513" si="294">M514</f>
        <v>13</v>
      </c>
      <c r="N513" s="6">
        <f t="shared" si="294"/>
        <v>13</v>
      </c>
      <c r="O513" s="2"/>
    </row>
    <row r="514" spans="1:15" ht="38.25" outlineLevel="4" x14ac:dyDescent="0.25">
      <c r="A514" s="25">
        <v>504</v>
      </c>
      <c r="B514" s="7" t="s">
        <v>503</v>
      </c>
      <c r="C514" s="4" t="s">
        <v>492</v>
      </c>
      <c r="D514" s="4" t="s">
        <v>504</v>
      </c>
      <c r="E514" s="4"/>
      <c r="F514" s="4"/>
      <c r="G514" s="4"/>
      <c r="H514" s="4"/>
      <c r="I514" s="4"/>
      <c r="J514" s="4"/>
      <c r="K514" s="4"/>
      <c r="L514" s="6">
        <f>L515</f>
        <v>13</v>
      </c>
      <c r="M514" s="6">
        <f t="shared" ref="M514:N514" si="295">M515</f>
        <v>13</v>
      </c>
      <c r="N514" s="6">
        <f t="shared" si="295"/>
        <v>13</v>
      </c>
      <c r="O514" s="2"/>
    </row>
    <row r="515" spans="1:15" ht="38.25" outlineLevel="5" x14ac:dyDescent="0.25">
      <c r="A515" s="25">
        <v>505</v>
      </c>
      <c r="B515" s="7" t="s">
        <v>21</v>
      </c>
      <c r="C515" s="4" t="s">
        <v>492</v>
      </c>
      <c r="D515" s="4" t="s">
        <v>504</v>
      </c>
      <c r="E515" s="4" t="s">
        <v>22</v>
      </c>
      <c r="F515" s="4"/>
      <c r="G515" s="4"/>
      <c r="H515" s="4"/>
      <c r="I515" s="4"/>
      <c r="J515" s="4"/>
      <c r="K515" s="4"/>
      <c r="L515" s="6">
        <v>13</v>
      </c>
      <c r="M515" s="6">
        <v>13</v>
      </c>
      <c r="N515" s="6">
        <v>13</v>
      </c>
      <c r="O515" s="2"/>
    </row>
    <row r="516" spans="1:15" ht="51" outlineLevel="2" x14ac:dyDescent="0.25">
      <c r="A516" s="25">
        <v>506</v>
      </c>
      <c r="B516" s="7" t="s">
        <v>505</v>
      </c>
      <c r="C516" s="4" t="s">
        <v>492</v>
      </c>
      <c r="D516" s="4" t="s">
        <v>506</v>
      </c>
      <c r="E516" s="4"/>
      <c r="F516" s="4"/>
      <c r="G516" s="4"/>
      <c r="H516" s="4"/>
      <c r="I516" s="4"/>
      <c r="J516" s="4"/>
      <c r="K516" s="4"/>
      <c r="L516" s="6">
        <f>L517+L532</f>
        <v>13214.699999999999</v>
      </c>
      <c r="M516" s="6">
        <f t="shared" ref="M516:N516" si="296">M517+M532</f>
        <v>11440.460000000001</v>
      </c>
      <c r="N516" s="6">
        <f t="shared" si="296"/>
        <v>11812.54</v>
      </c>
      <c r="O516" s="2"/>
    </row>
    <row r="517" spans="1:15" ht="25.5" outlineLevel="3" x14ac:dyDescent="0.25">
      <c r="A517" s="25">
        <v>507</v>
      </c>
      <c r="B517" s="7" t="s">
        <v>507</v>
      </c>
      <c r="C517" s="4" t="s">
        <v>492</v>
      </c>
      <c r="D517" s="4" t="s">
        <v>508</v>
      </c>
      <c r="E517" s="4"/>
      <c r="F517" s="4"/>
      <c r="G517" s="4"/>
      <c r="H517" s="4"/>
      <c r="I517" s="4"/>
      <c r="J517" s="4"/>
      <c r="K517" s="4"/>
      <c r="L517" s="6">
        <f>L518+L520+L522+L526+L528+L530</f>
        <v>11390.8</v>
      </c>
      <c r="M517" s="6">
        <f t="shared" ref="M517:N517" si="297">M518+M520+M522+M526+M528+M530</f>
        <v>9870.76</v>
      </c>
      <c r="N517" s="6">
        <f t="shared" si="297"/>
        <v>10197.44</v>
      </c>
      <c r="O517" s="2"/>
    </row>
    <row r="518" spans="1:15" ht="38.25" outlineLevel="4" x14ac:dyDescent="0.25">
      <c r="A518" s="25">
        <v>508</v>
      </c>
      <c r="B518" s="7" t="s">
        <v>509</v>
      </c>
      <c r="C518" s="4" t="s">
        <v>492</v>
      </c>
      <c r="D518" s="4" t="s">
        <v>510</v>
      </c>
      <c r="E518" s="4"/>
      <c r="F518" s="4"/>
      <c r="G518" s="4"/>
      <c r="H518" s="4"/>
      <c r="I518" s="4"/>
      <c r="J518" s="4"/>
      <c r="K518" s="4"/>
      <c r="L518" s="6">
        <f>L519</f>
        <v>394.6</v>
      </c>
      <c r="M518" s="6">
        <f t="shared" ref="M518:N518" si="298">M519</f>
        <v>394.6</v>
      </c>
      <c r="N518" s="6">
        <f t="shared" si="298"/>
        <v>394.6</v>
      </c>
      <c r="O518" s="2"/>
    </row>
    <row r="519" spans="1:15" ht="38.25" outlineLevel="5" x14ac:dyDescent="0.25">
      <c r="A519" s="25">
        <v>509</v>
      </c>
      <c r="B519" s="7" t="s">
        <v>21</v>
      </c>
      <c r="C519" s="4" t="s">
        <v>492</v>
      </c>
      <c r="D519" s="4" t="s">
        <v>510</v>
      </c>
      <c r="E519" s="4" t="s">
        <v>22</v>
      </c>
      <c r="F519" s="4"/>
      <c r="G519" s="4"/>
      <c r="H519" s="4"/>
      <c r="I519" s="4"/>
      <c r="J519" s="4"/>
      <c r="K519" s="4"/>
      <c r="L519" s="6">
        <v>394.6</v>
      </c>
      <c r="M519" s="6">
        <v>394.6</v>
      </c>
      <c r="N519" s="6">
        <v>394.6</v>
      </c>
      <c r="O519" s="2"/>
    </row>
    <row r="520" spans="1:15" ht="25.5" outlineLevel="4" x14ac:dyDescent="0.25">
      <c r="A520" s="25">
        <v>510</v>
      </c>
      <c r="B520" s="7" t="s">
        <v>511</v>
      </c>
      <c r="C520" s="4" t="s">
        <v>492</v>
      </c>
      <c r="D520" s="4" t="s">
        <v>512</v>
      </c>
      <c r="E520" s="4"/>
      <c r="F520" s="4"/>
      <c r="G520" s="4"/>
      <c r="H520" s="4"/>
      <c r="I520" s="4"/>
      <c r="J520" s="4"/>
      <c r="K520" s="4"/>
      <c r="L520" s="6">
        <f>L521</f>
        <v>100</v>
      </c>
      <c r="M520" s="6">
        <f t="shared" ref="M520:N520" si="299">M521</f>
        <v>100</v>
      </c>
      <c r="N520" s="6">
        <f t="shared" si="299"/>
        <v>100</v>
      </c>
      <c r="O520" s="2"/>
    </row>
    <row r="521" spans="1:15" ht="38.25" outlineLevel="5" x14ac:dyDescent="0.25">
      <c r="A521" s="25">
        <v>511</v>
      </c>
      <c r="B521" s="7" t="s">
        <v>21</v>
      </c>
      <c r="C521" s="4" t="s">
        <v>492</v>
      </c>
      <c r="D521" s="4" t="s">
        <v>512</v>
      </c>
      <c r="E521" s="4" t="s">
        <v>22</v>
      </c>
      <c r="F521" s="4"/>
      <c r="G521" s="4"/>
      <c r="H521" s="4"/>
      <c r="I521" s="4"/>
      <c r="J521" s="4"/>
      <c r="K521" s="4"/>
      <c r="L521" s="6">
        <v>100</v>
      </c>
      <c r="M521" s="6">
        <v>100</v>
      </c>
      <c r="N521" s="6">
        <v>100</v>
      </c>
      <c r="O521" s="2"/>
    </row>
    <row r="522" spans="1:15" ht="38.25" outlineLevel="4" x14ac:dyDescent="0.25">
      <c r="A522" s="25">
        <v>512</v>
      </c>
      <c r="B522" s="7" t="s">
        <v>513</v>
      </c>
      <c r="C522" s="4" t="s">
        <v>492</v>
      </c>
      <c r="D522" s="4" t="s">
        <v>514</v>
      </c>
      <c r="E522" s="4"/>
      <c r="F522" s="4"/>
      <c r="G522" s="4"/>
      <c r="H522" s="4"/>
      <c r="I522" s="4"/>
      <c r="J522" s="4"/>
      <c r="K522" s="4"/>
      <c r="L522" s="6">
        <f>L523+L524+L525</f>
        <v>9191.4</v>
      </c>
      <c r="M522" s="6">
        <f t="shared" ref="M522:N522" si="300">M523+M524+M525</f>
        <v>9376.16</v>
      </c>
      <c r="N522" s="6">
        <f t="shared" si="300"/>
        <v>9702.84</v>
      </c>
      <c r="O522" s="2"/>
    </row>
    <row r="523" spans="1:15" ht="25.5" outlineLevel="5" x14ac:dyDescent="0.25">
      <c r="A523" s="25">
        <v>513</v>
      </c>
      <c r="B523" s="7" t="s">
        <v>115</v>
      </c>
      <c r="C523" s="4" t="s">
        <v>492</v>
      </c>
      <c r="D523" s="4" t="s">
        <v>514</v>
      </c>
      <c r="E523" s="4" t="s">
        <v>116</v>
      </c>
      <c r="F523" s="4"/>
      <c r="G523" s="4"/>
      <c r="H523" s="4"/>
      <c r="I523" s="4"/>
      <c r="J523" s="4"/>
      <c r="K523" s="4"/>
      <c r="L523" s="6">
        <v>7439.72</v>
      </c>
      <c r="M523" s="6">
        <v>7689.98</v>
      </c>
      <c r="N523" s="6">
        <v>7997.64</v>
      </c>
      <c r="O523" s="2"/>
    </row>
    <row r="524" spans="1:15" ht="38.25" outlineLevel="5" x14ac:dyDescent="0.25">
      <c r="A524" s="25">
        <v>514</v>
      </c>
      <c r="B524" s="7" t="s">
        <v>21</v>
      </c>
      <c r="C524" s="4" t="s">
        <v>492</v>
      </c>
      <c r="D524" s="4" t="s">
        <v>514</v>
      </c>
      <c r="E524" s="4" t="s">
        <v>22</v>
      </c>
      <c r="F524" s="4"/>
      <c r="G524" s="4"/>
      <c r="H524" s="4"/>
      <c r="I524" s="4"/>
      <c r="J524" s="4"/>
      <c r="K524" s="4"/>
      <c r="L524" s="6">
        <v>1693.68</v>
      </c>
      <c r="M524" s="6">
        <v>1628.18</v>
      </c>
      <c r="N524" s="6">
        <v>1647.2</v>
      </c>
      <c r="O524" s="2"/>
    </row>
    <row r="525" spans="1:15" outlineLevel="5" x14ac:dyDescent="0.25">
      <c r="A525" s="25">
        <v>515</v>
      </c>
      <c r="B525" s="7" t="s">
        <v>33</v>
      </c>
      <c r="C525" s="4" t="s">
        <v>492</v>
      </c>
      <c r="D525" s="4" t="s">
        <v>514</v>
      </c>
      <c r="E525" s="4" t="s">
        <v>34</v>
      </c>
      <c r="F525" s="4"/>
      <c r="G525" s="4"/>
      <c r="H525" s="4"/>
      <c r="I525" s="4"/>
      <c r="J525" s="4"/>
      <c r="K525" s="4"/>
      <c r="L525" s="6">
        <v>58</v>
      </c>
      <c r="M525" s="6">
        <v>58</v>
      </c>
      <c r="N525" s="6">
        <v>58</v>
      </c>
      <c r="O525" s="2"/>
    </row>
    <row r="526" spans="1:15" ht="51" outlineLevel="4" x14ac:dyDescent="0.25">
      <c r="A526" s="25">
        <v>516</v>
      </c>
      <c r="B526" s="7" t="s">
        <v>515</v>
      </c>
      <c r="C526" s="4" t="s">
        <v>492</v>
      </c>
      <c r="D526" s="4" t="s">
        <v>516</v>
      </c>
      <c r="E526" s="4"/>
      <c r="F526" s="4"/>
      <c r="G526" s="4"/>
      <c r="H526" s="4"/>
      <c r="I526" s="4"/>
      <c r="J526" s="4"/>
      <c r="K526" s="4"/>
      <c r="L526" s="6">
        <f>L527</f>
        <v>1569</v>
      </c>
      <c r="M526" s="6">
        <f t="shared" ref="M526:N526" si="301">M527</f>
        <v>0</v>
      </c>
      <c r="N526" s="6">
        <f t="shared" si="301"/>
        <v>0</v>
      </c>
      <c r="O526" s="2"/>
    </row>
    <row r="527" spans="1:15" outlineLevel="5" x14ac:dyDescent="0.25">
      <c r="A527" s="25">
        <v>517</v>
      </c>
      <c r="B527" s="7" t="s">
        <v>121</v>
      </c>
      <c r="C527" s="4" t="s">
        <v>492</v>
      </c>
      <c r="D527" s="4" t="s">
        <v>516</v>
      </c>
      <c r="E527" s="4" t="s">
        <v>122</v>
      </c>
      <c r="F527" s="4"/>
      <c r="G527" s="4"/>
      <c r="H527" s="4"/>
      <c r="I527" s="4"/>
      <c r="J527" s="4"/>
      <c r="K527" s="4"/>
      <c r="L527" s="6">
        <v>1569</v>
      </c>
      <c r="M527" s="6">
        <v>0</v>
      </c>
      <c r="N527" s="6">
        <v>0</v>
      </c>
      <c r="O527" s="2"/>
    </row>
    <row r="528" spans="1:15" ht="25.5" outlineLevel="4" x14ac:dyDescent="0.25">
      <c r="A528" s="25">
        <v>518</v>
      </c>
      <c r="B528" s="7" t="s">
        <v>517</v>
      </c>
      <c r="C528" s="4" t="s">
        <v>492</v>
      </c>
      <c r="D528" s="4" t="s">
        <v>518</v>
      </c>
      <c r="E528" s="4"/>
      <c r="F528" s="4"/>
      <c r="G528" s="4"/>
      <c r="H528" s="4"/>
      <c r="I528" s="4"/>
      <c r="J528" s="4"/>
      <c r="K528" s="4"/>
      <c r="L528" s="6">
        <f>L529</f>
        <v>67.900000000000006</v>
      </c>
      <c r="M528" s="6">
        <f t="shared" ref="M528:N528" si="302">M529</f>
        <v>0</v>
      </c>
      <c r="N528" s="6">
        <f t="shared" si="302"/>
        <v>0</v>
      </c>
      <c r="O528" s="2"/>
    </row>
    <row r="529" spans="1:15" ht="38.25" outlineLevel="5" x14ac:dyDescent="0.25">
      <c r="A529" s="25">
        <v>519</v>
      </c>
      <c r="B529" s="7" t="s">
        <v>21</v>
      </c>
      <c r="C529" s="4" t="s">
        <v>492</v>
      </c>
      <c r="D529" s="4" t="s">
        <v>518</v>
      </c>
      <c r="E529" s="4" t="s">
        <v>22</v>
      </c>
      <c r="F529" s="4"/>
      <c r="G529" s="4"/>
      <c r="H529" s="4"/>
      <c r="I529" s="4"/>
      <c r="J529" s="4"/>
      <c r="K529" s="4"/>
      <c r="L529" s="6">
        <v>67.900000000000006</v>
      </c>
      <c r="M529" s="6">
        <v>0</v>
      </c>
      <c r="N529" s="6">
        <v>0</v>
      </c>
      <c r="O529" s="2"/>
    </row>
    <row r="530" spans="1:15" ht="25.5" outlineLevel="4" x14ac:dyDescent="0.25">
      <c r="A530" s="25">
        <v>520</v>
      </c>
      <c r="B530" s="7" t="s">
        <v>517</v>
      </c>
      <c r="C530" s="4" t="s">
        <v>492</v>
      </c>
      <c r="D530" s="4" t="s">
        <v>519</v>
      </c>
      <c r="E530" s="4"/>
      <c r="F530" s="4"/>
      <c r="G530" s="4"/>
      <c r="H530" s="4"/>
      <c r="I530" s="4"/>
      <c r="J530" s="4"/>
      <c r="K530" s="4"/>
      <c r="L530" s="6">
        <f>L531</f>
        <v>67.900000000000006</v>
      </c>
      <c r="M530" s="6">
        <f t="shared" ref="M530:N530" si="303">M531</f>
        <v>0</v>
      </c>
      <c r="N530" s="6">
        <f t="shared" si="303"/>
        <v>0</v>
      </c>
      <c r="O530" s="2"/>
    </row>
    <row r="531" spans="1:15" ht="38.25" outlineLevel="5" x14ac:dyDescent="0.25">
      <c r="A531" s="25">
        <v>521</v>
      </c>
      <c r="B531" s="7" t="s">
        <v>21</v>
      </c>
      <c r="C531" s="4" t="s">
        <v>492</v>
      </c>
      <c r="D531" s="4" t="s">
        <v>519</v>
      </c>
      <c r="E531" s="4" t="s">
        <v>22</v>
      </c>
      <c r="F531" s="4"/>
      <c r="G531" s="4"/>
      <c r="H531" s="4"/>
      <c r="I531" s="4"/>
      <c r="J531" s="4"/>
      <c r="K531" s="4"/>
      <c r="L531" s="6">
        <v>67.900000000000006</v>
      </c>
      <c r="M531" s="6">
        <v>0</v>
      </c>
      <c r="N531" s="6">
        <v>0</v>
      </c>
      <c r="O531" s="2"/>
    </row>
    <row r="532" spans="1:15" ht="51" outlineLevel="3" x14ac:dyDescent="0.25">
      <c r="A532" s="25">
        <v>522</v>
      </c>
      <c r="B532" s="7" t="s">
        <v>520</v>
      </c>
      <c r="C532" s="4" t="s">
        <v>492</v>
      </c>
      <c r="D532" s="4" t="s">
        <v>521</v>
      </c>
      <c r="E532" s="4"/>
      <c r="F532" s="4"/>
      <c r="G532" s="4"/>
      <c r="H532" s="4"/>
      <c r="I532" s="4"/>
      <c r="J532" s="4"/>
      <c r="K532" s="4"/>
      <c r="L532" s="6">
        <f>L533+L535+L538+L540</f>
        <v>1823.9</v>
      </c>
      <c r="M532" s="6">
        <f t="shared" ref="M532:N532" si="304">M533+M535+M538+M540</f>
        <v>1569.7000000000003</v>
      </c>
      <c r="N532" s="6">
        <f t="shared" si="304"/>
        <v>1615.1</v>
      </c>
      <c r="O532" s="2"/>
    </row>
    <row r="533" spans="1:15" ht="25.5" outlineLevel="4" x14ac:dyDescent="0.25">
      <c r="A533" s="25">
        <v>523</v>
      </c>
      <c r="B533" s="7" t="s">
        <v>522</v>
      </c>
      <c r="C533" s="4" t="s">
        <v>492</v>
      </c>
      <c r="D533" s="4" t="s">
        <v>523</v>
      </c>
      <c r="E533" s="4"/>
      <c r="F533" s="4"/>
      <c r="G533" s="4"/>
      <c r="H533" s="4"/>
      <c r="I533" s="4"/>
      <c r="J533" s="4"/>
      <c r="K533" s="4"/>
      <c r="L533" s="6">
        <f>L534</f>
        <v>262.60000000000002</v>
      </c>
      <c r="M533" s="6">
        <f t="shared" ref="M533:N533" si="305">M534</f>
        <v>262.60000000000002</v>
      </c>
      <c r="N533" s="6">
        <f t="shared" si="305"/>
        <v>262.60000000000002</v>
      </c>
      <c r="O533" s="2"/>
    </row>
    <row r="534" spans="1:15" ht="38.25" outlineLevel="5" x14ac:dyDescent="0.25">
      <c r="A534" s="25">
        <v>524</v>
      </c>
      <c r="B534" s="7" t="s">
        <v>21</v>
      </c>
      <c r="C534" s="4" t="s">
        <v>492</v>
      </c>
      <c r="D534" s="4" t="s">
        <v>523</v>
      </c>
      <c r="E534" s="4" t="s">
        <v>22</v>
      </c>
      <c r="F534" s="4"/>
      <c r="G534" s="4"/>
      <c r="H534" s="4"/>
      <c r="I534" s="4"/>
      <c r="J534" s="4"/>
      <c r="K534" s="4"/>
      <c r="L534" s="6">
        <v>262.60000000000002</v>
      </c>
      <c r="M534" s="6">
        <v>262.60000000000002</v>
      </c>
      <c r="N534" s="6">
        <v>262.60000000000002</v>
      </c>
      <c r="O534" s="2"/>
    </row>
    <row r="535" spans="1:15" ht="25.5" outlineLevel="4" x14ac:dyDescent="0.25">
      <c r="A535" s="25">
        <v>525</v>
      </c>
      <c r="B535" s="7" t="s">
        <v>524</v>
      </c>
      <c r="C535" s="4" t="s">
        <v>492</v>
      </c>
      <c r="D535" s="4" t="s">
        <v>525</v>
      </c>
      <c r="E535" s="4"/>
      <c r="F535" s="4"/>
      <c r="G535" s="4"/>
      <c r="H535" s="4"/>
      <c r="I535" s="4"/>
      <c r="J535" s="4"/>
      <c r="K535" s="4"/>
      <c r="L535" s="6">
        <f>L536+L537</f>
        <v>1263.7</v>
      </c>
      <c r="M535" s="6">
        <f t="shared" ref="M535:N535" si="306">M536+M537</f>
        <v>1307.1000000000001</v>
      </c>
      <c r="N535" s="6">
        <f t="shared" si="306"/>
        <v>1352.5</v>
      </c>
      <c r="O535" s="2"/>
    </row>
    <row r="536" spans="1:15" ht="25.5" outlineLevel="5" x14ac:dyDescent="0.25">
      <c r="A536" s="25">
        <v>526</v>
      </c>
      <c r="B536" s="7" t="s">
        <v>115</v>
      </c>
      <c r="C536" s="4" t="s">
        <v>492</v>
      </c>
      <c r="D536" s="4" t="s">
        <v>525</v>
      </c>
      <c r="E536" s="4" t="s">
        <v>116</v>
      </c>
      <c r="F536" s="4"/>
      <c r="G536" s="4"/>
      <c r="H536" s="4"/>
      <c r="I536" s="4"/>
      <c r="J536" s="4"/>
      <c r="K536" s="4"/>
      <c r="L536" s="6">
        <v>1087</v>
      </c>
      <c r="M536" s="6">
        <v>1130.4000000000001</v>
      </c>
      <c r="N536" s="6">
        <v>1175.8</v>
      </c>
      <c r="O536" s="2"/>
    </row>
    <row r="537" spans="1:15" ht="38.25" outlineLevel="5" x14ac:dyDescent="0.25">
      <c r="A537" s="25">
        <v>527</v>
      </c>
      <c r="B537" s="7" t="s">
        <v>21</v>
      </c>
      <c r="C537" s="4" t="s">
        <v>492</v>
      </c>
      <c r="D537" s="4" t="s">
        <v>525</v>
      </c>
      <c r="E537" s="4" t="s">
        <v>22</v>
      </c>
      <c r="F537" s="4"/>
      <c r="G537" s="4"/>
      <c r="H537" s="4"/>
      <c r="I537" s="4"/>
      <c r="J537" s="4"/>
      <c r="K537" s="4"/>
      <c r="L537" s="6">
        <v>176.7</v>
      </c>
      <c r="M537" s="6">
        <v>176.7</v>
      </c>
      <c r="N537" s="6">
        <v>176.7</v>
      </c>
      <c r="O537" s="2"/>
    </row>
    <row r="538" spans="1:15" ht="38.25" outlineLevel="4" x14ac:dyDescent="0.25">
      <c r="A538" s="25">
        <v>528</v>
      </c>
      <c r="B538" s="7" t="s">
        <v>526</v>
      </c>
      <c r="C538" s="4" t="s">
        <v>492</v>
      </c>
      <c r="D538" s="4" t="s">
        <v>527</v>
      </c>
      <c r="E538" s="4"/>
      <c r="F538" s="4"/>
      <c r="G538" s="4"/>
      <c r="H538" s="4"/>
      <c r="I538" s="4"/>
      <c r="J538" s="4"/>
      <c r="K538" s="4"/>
      <c r="L538" s="6">
        <f>L539</f>
        <v>148.80000000000001</v>
      </c>
      <c r="M538" s="6">
        <f t="shared" ref="M538:N538" si="307">M539</f>
        <v>0</v>
      </c>
      <c r="N538" s="6">
        <f t="shared" si="307"/>
        <v>0</v>
      </c>
      <c r="O538" s="2"/>
    </row>
    <row r="539" spans="1:15" ht="38.25" outlineLevel="5" x14ac:dyDescent="0.25">
      <c r="A539" s="25">
        <v>529</v>
      </c>
      <c r="B539" s="7" t="s">
        <v>21</v>
      </c>
      <c r="C539" s="4" t="s">
        <v>492</v>
      </c>
      <c r="D539" s="4" t="s">
        <v>527</v>
      </c>
      <c r="E539" s="4" t="s">
        <v>22</v>
      </c>
      <c r="F539" s="4"/>
      <c r="G539" s="4"/>
      <c r="H539" s="4"/>
      <c r="I539" s="4"/>
      <c r="J539" s="4"/>
      <c r="K539" s="4"/>
      <c r="L539" s="6">
        <v>148.80000000000001</v>
      </c>
      <c r="M539" s="6">
        <v>0</v>
      </c>
      <c r="N539" s="6">
        <v>0</v>
      </c>
      <c r="O539" s="2"/>
    </row>
    <row r="540" spans="1:15" ht="38.25" outlineLevel="4" x14ac:dyDescent="0.25">
      <c r="A540" s="25">
        <v>530</v>
      </c>
      <c r="B540" s="7" t="s">
        <v>526</v>
      </c>
      <c r="C540" s="4" t="s">
        <v>492</v>
      </c>
      <c r="D540" s="4" t="s">
        <v>528</v>
      </c>
      <c r="E540" s="4"/>
      <c r="F540" s="4"/>
      <c r="G540" s="4"/>
      <c r="H540" s="4"/>
      <c r="I540" s="4"/>
      <c r="J540" s="4"/>
      <c r="K540" s="4"/>
      <c r="L540" s="6">
        <f>L541</f>
        <v>148.80000000000001</v>
      </c>
      <c r="M540" s="6">
        <f t="shared" ref="M540:N540" si="308">M541</f>
        <v>0</v>
      </c>
      <c r="N540" s="6">
        <f t="shared" si="308"/>
        <v>0</v>
      </c>
      <c r="O540" s="2"/>
    </row>
    <row r="541" spans="1:15" ht="38.25" outlineLevel="5" x14ac:dyDescent="0.25">
      <c r="A541" s="25">
        <v>531</v>
      </c>
      <c r="B541" s="7" t="s">
        <v>21</v>
      </c>
      <c r="C541" s="4" t="s">
        <v>492</v>
      </c>
      <c r="D541" s="4" t="s">
        <v>528</v>
      </c>
      <c r="E541" s="4" t="s">
        <v>22</v>
      </c>
      <c r="F541" s="4"/>
      <c r="G541" s="4"/>
      <c r="H541" s="4"/>
      <c r="I541" s="4"/>
      <c r="J541" s="4"/>
      <c r="K541" s="4"/>
      <c r="L541" s="6">
        <v>148.80000000000001</v>
      </c>
      <c r="M541" s="6">
        <v>0</v>
      </c>
      <c r="N541" s="6">
        <v>0</v>
      </c>
      <c r="O541" s="2"/>
    </row>
    <row r="542" spans="1:15" ht="63.75" outlineLevel="2" x14ac:dyDescent="0.25">
      <c r="A542" s="25">
        <v>532</v>
      </c>
      <c r="B542" s="7" t="s">
        <v>157</v>
      </c>
      <c r="C542" s="4" t="s">
        <v>492</v>
      </c>
      <c r="D542" s="4" t="s">
        <v>158</v>
      </c>
      <c r="E542" s="4"/>
      <c r="F542" s="4"/>
      <c r="G542" s="4"/>
      <c r="H542" s="4"/>
      <c r="I542" s="4"/>
      <c r="J542" s="4"/>
      <c r="K542" s="4"/>
      <c r="L542" s="6">
        <f>L543</f>
        <v>90</v>
      </c>
      <c r="M542" s="6">
        <f t="shared" ref="M542:N542" si="309">M543</f>
        <v>90</v>
      </c>
      <c r="N542" s="6">
        <f t="shared" si="309"/>
        <v>90</v>
      </c>
      <c r="O542" s="2"/>
    </row>
    <row r="543" spans="1:15" ht="38.25" outlineLevel="4" x14ac:dyDescent="0.25">
      <c r="A543" s="25">
        <v>533</v>
      </c>
      <c r="B543" s="7" t="s">
        <v>529</v>
      </c>
      <c r="C543" s="4" t="s">
        <v>492</v>
      </c>
      <c r="D543" s="4" t="s">
        <v>530</v>
      </c>
      <c r="E543" s="4"/>
      <c r="F543" s="4"/>
      <c r="G543" s="4"/>
      <c r="H543" s="4"/>
      <c r="I543" s="4"/>
      <c r="J543" s="4"/>
      <c r="K543" s="4"/>
      <c r="L543" s="6">
        <f>L544</f>
        <v>90</v>
      </c>
      <c r="M543" s="6">
        <f t="shared" ref="M543:N543" si="310">M544</f>
        <v>90</v>
      </c>
      <c r="N543" s="6">
        <f t="shared" si="310"/>
        <v>90</v>
      </c>
      <c r="O543" s="2"/>
    </row>
    <row r="544" spans="1:15" ht="38.25" outlineLevel="5" x14ac:dyDescent="0.25">
      <c r="A544" s="25">
        <v>534</v>
      </c>
      <c r="B544" s="7" t="s">
        <v>21</v>
      </c>
      <c r="C544" s="4" t="s">
        <v>492</v>
      </c>
      <c r="D544" s="4" t="s">
        <v>530</v>
      </c>
      <c r="E544" s="4" t="s">
        <v>22</v>
      </c>
      <c r="F544" s="4"/>
      <c r="G544" s="4"/>
      <c r="H544" s="4"/>
      <c r="I544" s="4"/>
      <c r="J544" s="4"/>
      <c r="K544" s="4"/>
      <c r="L544" s="6">
        <v>90</v>
      </c>
      <c r="M544" s="6">
        <v>90</v>
      </c>
      <c r="N544" s="6">
        <v>90</v>
      </c>
      <c r="O544" s="2"/>
    </row>
    <row r="545" spans="1:15" s="19" customFormat="1" outlineLevel="1" x14ac:dyDescent="0.25">
      <c r="A545" s="24">
        <v>535</v>
      </c>
      <c r="B545" s="15" t="s">
        <v>531</v>
      </c>
      <c r="C545" s="16" t="s">
        <v>532</v>
      </c>
      <c r="D545" s="16"/>
      <c r="E545" s="16"/>
      <c r="F545" s="4"/>
      <c r="G545" s="4"/>
      <c r="H545" s="4"/>
      <c r="I545" s="4"/>
      <c r="J545" s="4"/>
      <c r="K545" s="4"/>
      <c r="L545" s="17">
        <f>L546</f>
        <v>109595.81</v>
      </c>
      <c r="M545" s="17">
        <f t="shared" ref="M545:N545" si="311">M546</f>
        <v>113105.42</v>
      </c>
      <c r="N545" s="17">
        <f t="shared" si="311"/>
        <v>117589.48000000001</v>
      </c>
      <c r="O545" s="18"/>
    </row>
    <row r="546" spans="1:15" ht="38.25" outlineLevel="2" x14ac:dyDescent="0.25">
      <c r="A546" s="25">
        <v>536</v>
      </c>
      <c r="B546" s="7" t="s">
        <v>430</v>
      </c>
      <c r="C546" s="4" t="s">
        <v>532</v>
      </c>
      <c r="D546" s="4" t="s">
        <v>431</v>
      </c>
      <c r="E546" s="4"/>
      <c r="F546" s="4"/>
      <c r="G546" s="4"/>
      <c r="H546" s="4"/>
      <c r="I546" s="4"/>
      <c r="J546" s="4"/>
      <c r="K546" s="4"/>
      <c r="L546" s="6">
        <f>L547+L550+L559</f>
        <v>109595.81</v>
      </c>
      <c r="M546" s="6">
        <f t="shared" ref="M546:N546" si="312">M547+M550+M559</f>
        <v>113105.42</v>
      </c>
      <c r="N546" s="6">
        <f t="shared" si="312"/>
        <v>117589.48000000001</v>
      </c>
      <c r="O546" s="2"/>
    </row>
    <row r="547" spans="1:15" ht="38.25" outlineLevel="3" x14ac:dyDescent="0.25">
      <c r="A547" s="25">
        <v>537</v>
      </c>
      <c r="B547" s="7" t="s">
        <v>450</v>
      </c>
      <c r="C547" s="4" t="s">
        <v>532</v>
      </c>
      <c r="D547" s="4" t="s">
        <v>451</v>
      </c>
      <c r="E547" s="4"/>
      <c r="F547" s="4"/>
      <c r="G547" s="4"/>
      <c r="H547" s="4"/>
      <c r="I547" s="4"/>
      <c r="J547" s="4"/>
      <c r="K547" s="4"/>
      <c r="L547" s="6">
        <f>L548</f>
        <v>224</v>
      </c>
      <c r="M547" s="6">
        <f t="shared" ref="M547:N547" si="313">M548</f>
        <v>224</v>
      </c>
      <c r="N547" s="6">
        <f t="shared" si="313"/>
        <v>224</v>
      </c>
      <c r="O547" s="2"/>
    </row>
    <row r="548" spans="1:15" ht="63.75" outlineLevel="4" x14ac:dyDescent="0.25">
      <c r="A548" s="25">
        <v>538</v>
      </c>
      <c r="B548" s="7" t="s">
        <v>533</v>
      </c>
      <c r="C548" s="4" t="s">
        <v>532</v>
      </c>
      <c r="D548" s="4" t="s">
        <v>534</v>
      </c>
      <c r="E548" s="4"/>
      <c r="F548" s="4"/>
      <c r="G548" s="4"/>
      <c r="H548" s="4"/>
      <c r="I548" s="4"/>
      <c r="J548" s="4"/>
      <c r="K548" s="4"/>
      <c r="L548" s="6">
        <f>L549</f>
        <v>224</v>
      </c>
      <c r="M548" s="6">
        <f t="shared" ref="M548:N548" si="314">M549</f>
        <v>224</v>
      </c>
      <c r="N548" s="6">
        <f t="shared" si="314"/>
        <v>224</v>
      </c>
      <c r="O548" s="2"/>
    </row>
    <row r="549" spans="1:15" outlineLevel="5" x14ac:dyDescent="0.25">
      <c r="A549" s="25">
        <v>539</v>
      </c>
      <c r="B549" s="7" t="s">
        <v>189</v>
      </c>
      <c r="C549" s="4" t="s">
        <v>532</v>
      </c>
      <c r="D549" s="4" t="s">
        <v>534</v>
      </c>
      <c r="E549" s="4" t="s">
        <v>190</v>
      </c>
      <c r="F549" s="4"/>
      <c r="G549" s="4"/>
      <c r="H549" s="4"/>
      <c r="I549" s="4"/>
      <c r="J549" s="4"/>
      <c r="K549" s="4"/>
      <c r="L549" s="6">
        <v>224</v>
      </c>
      <c r="M549" s="6">
        <v>224</v>
      </c>
      <c r="N549" s="6">
        <v>224</v>
      </c>
      <c r="O549" s="2"/>
    </row>
    <row r="550" spans="1:15" ht="51" outlineLevel="3" x14ac:dyDescent="0.25">
      <c r="A550" s="25">
        <v>540</v>
      </c>
      <c r="B550" s="7" t="s">
        <v>476</v>
      </c>
      <c r="C550" s="4" t="s">
        <v>532</v>
      </c>
      <c r="D550" s="4" t="s">
        <v>477</v>
      </c>
      <c r="E550" s="4"/>
      <c r="F550" s="4"/>
      <c r="G550" s="4"/>
      <c r="H550" s="4"/>
      <c r="I550" s="4"/>
      <c r="J550" s="4"/>
      <c r="K550" s="4"/>
      <c r="L550" s="6">
        <f>L551+L553+L555+L557</f>
        <v>32247.37</v>
      </c>
      <c r="M550" s="6">
        <f t="shared" ref="M550:N550" si="315">M551+M553+M555+M557</f>
        <v>33509.97</v>
      </c>
      <c r="N550" s="6">
        <f t="shared" si="315"/>
        <v>34822.47</v>
      </c>
      <c r="O550" s="2"/>
    </row>
    <row r="551" spans="1:15" ht="114.75" outlineLevel="4" x14ac:dyDescent="0.25">
      <c r="A551" s="25">
        <v>541</v>
      </c>
      <c r="B551" s="7" t="s">
        <v>535</v>
      </c>
      <c r="C551" s="4" t="s">
        <v>532</v>
      </c>
      <c r="D551" s="4" t="s">
        <v>536</v>
      </c>
      <c r="E551" s="4"/>
      <c r="F551" s="4"/>
      <c r="G551" s="4"/>
      <c r="H551" s="4"/>
      <c r="I551" s="4"/>
      <c r="J551" s="4"/>
      <c r="K551" s="4"/>
      <c r="L551" s="6">
        <f>L552</f>
        <v>933.8</v>
      </c>
      <c r="M551" s="6">
        <f t="shared" ref="M551:N551" si="316">M552</f>
        <v>971.1</v>
      </c>
      <c r="N551" s="6">
        <f t="shared" si="316"/>
        <v>1010</v>
      </c>
      <c r="O551" s="2"/>
    </row>
    <row r="552" spans="1:15" ht="38.25" outlineLevel="5" x14ac:dyDescent="0.25">
      <c r="A552" s="25">
        <v>542</v>
      </c>
      <c r="B552" s="7" t="s">
        <v>21</v>
      </c>
      <c r="C552" s="4" t="s">
        <v>532</v>
      </c>
      <c r="D552" s="4" t="s">
        <v>536</v>
      </c>
      <c r="E552" s="4" t="s">
        <v>22</v>
      </c>
      <c r="F552" s="4"/>
      <c r="G552" s="4"/>
      <c r="H552" s="4"/>
      <c r="I552" s="4"/>
      <c r="J552" s="4"/>
      <c r="K552" s="4"/>
      <c r="L552" s="6">
        <v>933.8</v>
      </c>
      <c r="M552" s="6">
        <v>971.1</v>
      </c>
      <c r="N552" s="6">
        <v>1010</v>
      </c>
      <c r="O552" s="2"/>
    </row>
    <row r="553" spans="1:15" ht="63.75" outlineLevel="4" x14ac:dyDescent="0.25">
      <c r="A553" s="25">
        <v>543</v>
      </c>
      <c r="B553" s="7" t="s">
        <v>537</v>
      </c>
      <c r="C553" s="4" t="s">
        <v>532</v>
      </c>
      <c r="D553" s="4" t="s">
        <v>538</v>
      </c>
      <c r="E553" s="4"/>
      <c r="F553" s="4"/>
      <c r="G553" s="4"/>
      <c r="H553" s="4"/>
      <c r="I553" s="4"/>
      <c r="J553" s="4"/>
      <c r="K553" s="4"/>
      <c r="L553" s="6">
        <f>L554</f>
        <v>16465.2</v>
      </c>
      <c r="M553" s="6">
        <f t="shared" ref="M553:N553" si="317">M554</f>
        <v>17123.900000000001</v>
      </c>
      <c r="N553" s="6">
        <f t="shared" si="317"/>
        <v>17808.599999999999</v>
      </c>
      <c r="O553" s="2"/>
    </row>
    <row r="554" spans="1:15" ht="38.25" outlineLevel="5" x14ac:dyDescent="0.25">
      <c r="A554" s="25">
        <v>544</v>
      </c>
      <c r="B554" s="7" t="s">
        <v>21</v>
      </c>
      <c r="C554" s="4" t="s">
        <v>532</v>
      </c>
      <c r="D554" s="4" t="s">
        <v>538</v>
      </c>
      <c r="E554" s="4" t="s">
        <v>22</v>
      </c>
      <c r="F554" s="4"/>
      <c r="G554" s="4"/>
      <c r="H554" s="4"/>
      <c r="I554" s="4"/>
      <c r="J554" s="4"/>
      <c r="K554" s="4"/>
      <c r="L554" s="6">
        <v>16465.2</v>
      </c>
      <c r="M554" s="6">
        <v>17123.900000000001</v>
      </c>
      <c r="N554" s="6">
        <v>17808.599999999999</v>
      </c>
      <c r="O554" s="2"/>
    </row>
    <row r="555" spans="1:15" ht="25.5" outlineLevel="4" x14ac:dyDescent="0.25">
      <c r="A555" s="25">
        <v>545</v>
      </c>
      <c r="B555" s="7" t="s">
        <v>539</v>
      </c>
      <c r="C555" s="4" t="s">
        <v>532</v>
      </c>
      <c r="D555" s="4" t="s">
        <v>540</v>
      </c>
      <c r="E555" s="4"/>
      <c r="F555" s="4"/>
      <c r="G555" s="4"/>
      <c r="H555" s="4"/>
      <c r="I555" s="4"/>
      <c r="J555" s="4"/>
      <c r="K555" s="4"/>
      <c r="L555" s="6">
        <f>L556</f>
        <v>686.37</v>
      </c>
      <c r="M555" s="6">
        <f t="shared" ref="M555:N555" si="318">M556</f>
        <v>686.37</v>
      </c>
      <c r="N555" s="6">
        <f t="shared" si="318"/>
        <v>686.37</v>
      </c>
      <c r="O555" s="2"/>
    </row>
    <row r="556" spans="1:15" ht="38.25" outlineLevel="5" x14ac:dyDescent="0.25">
      <c r="A556" s="25">
        <v>546</v>
      </c>
      <c r="B556" s="7" t="s">
        <v>21</v>
      </c>
      <c r="C556" s="4" t="s">
        <v>532</v>
      </c>
      <c r="D556" s="4" t="s">
        <v>540</v>
      </c>
      <c r="E556" s="4" t="s">
        <v>22</v>
      </c>
      <c r="F556" s="4"/>
      <c r="G556" s="4"/>
      <c r="H556" s="4"/>
      <c r="I556" s="4"/>
      <c r="J556" s="4"/>
      <c r="K556" s="4"/>
      <c r="L556" s="6">
        <v>686.37</v>
      </c>
      <c r="M556" s="6">
        <v>686.37</v>
      </c>
      <c r="N556" s="6">
        <v>686.37</v>
      </c>
      <c r="O556" s="2"/>
    </row>
    <row r="557" spans="1:15" ht="63.75" outlineLevel="4" x14ac:dyDescent="0.25">
      <c r="A557" s="25">
        <v>547</v>
      </c>
      <c r="B557" s="7" t="s">
        <v>537</v>
      </c>
      <c r="C557" s="4" t="s">
        <v>532</v>
      </c>
      <c r="D557" s="4" t="s">
        <v>541</v>
      </c>
      <c r="E557" s="4"/>
      <c r="F557" s="4"/>
      <c r="G557" s="4"/>
      <c r="H557" s="4"/>
      <c r="I557" s="4"/>
      <c r="J557" s="4"/>
      <c r="K557" s="4"/>
      <c r="L557" s="6">
        <f>L558</f>
        <v>14162</v>
      </c>
      <c r="M557" s="6">
        <f t="shared" ref="M557:N557" si="319">M558</f>
        <v>14728.6</v>
      </c>
      <c r="N557" s="6">
        <f t="shared" si="319"/>
        <v>15317.5</v>
      </c>
      <c r="O557" s="2"/>
    </row>
    <row r="558" spans="1:15" ht="38.25" outlineLevel="5" x14ac:dyDescent="0.25">
      <c r="A558" s="25">
        <v>548</v>
      </c>
      <c r="B558" s="7" t="s">
        <v>21</v>
      </c>
      <c r="C558" s="4" t="s">
        <v>532</v>
      </c>
      <c r="D558" s="4" t="s">
        <v>541</v>
      </c>
      <c r="E558" s="4" t="s">
        <v>22</v>
      </c>
      <c r="F558" s="4"/>
      <c r="G558" s="4"/>
      <c r="H558" s="4"/>
      <c r="I558" s="4"/>
      <c r="J558" s="4"/>
      <c r="K558" s="4"/>
      <c r="L558" s="6">
        <v>14162</v>
      </c>
      <c r="M558" s="6">
        <v>14728.6</v>
      </c>
      <c r="N558" s="6">
        <v>15317.5</v>
      </c>
      <c r="O558" s="2"/>
    </row>
    <row r="559" spans="1:15" ht="63.75" outlineLevel="3" x14ac:dyDescent="0.25">
      <c r="A559" s="25">
        <v>549</v>
      </c>
      <c r="B559" s="7" t="s">
        <v>542</v>
      </c>
      <c r="C559" s="4" t="s">
        <v>532</v>
      </c>
      <c r="D559" s="4" t="s">
        <v>543</v>
      </c>
      <c r="E559" s="4"/>
      <c r="F559" s="4"/>
      <c r="G559" s="4"/>
      <c r="H559" s="4"/>
      <c r="I559" s="4"/>
      <c r="J559" s="4"/>
      <c r="K559" s="4"/>
      <c r="L559" s="6">
        <f>L560+L564+L568</f>
        <v>77124.44</v>
      </c>
      <c r="M559" s="6">
        <f t="shared" ref="M559:N559" si="320">M560+M564+M568</f>
        <v>79371.45</v>
      </c>
      <c r="N559" s="6">
        <f t="shared" si="320"/>
        <v>82543.010000000009</v>
      </c>
      <c r="O559" s="2"/>
    </row>
    <row r="560" spans="1:15" ht="25.5" outlineLevel="4" x14ac:dyDescent="0.25">
      <c r="A560" s="25">
        <v>550</v>
      </c>
      <c r="B560" s="7" t="s">
        <v>544</v>
      </c>
      <c r="C560" s="4" t="s">
        <v>532</v>
      </c>
      <c r="D560" s="4" t="s">
        <v>545</v>
      </c>
      <c r="E560" s="4"/>
      <c r="F560" s="4"/>
      <c r="G560" s="4"/>
      <c r="H560" s="4"/>
      <c r="I560" s="4"/>
      <c r="J560" s="4"/>
      <c r="K560" s="4"/>
      <c r="L560" s="6">
        <f>L561+L562+L563</f>
        <v>13539.529999999999</v>
      </c>
      <c r="M560" s="6">
        <f t="shared" ref="M560:N560" si="321">M561+M562+M563</f>
        <v>13833.74</v>
      </c>
      <c r="N560" s="6">
        <f t="shared" si="321"/>
        <v>14547.99</v>
      </c>
      <c r="O560" s="2"/>
    </row>
    <row r="561" spans="1:15" ht="25.5" outlineLevel="5" x14ac:dyDescent="0.25">
      <c r="A561" s="25">
        <v>551</v>
      </c>
      <c r="B561" s="7" t="s">
        <v>11</v>
      </c>
      <c r="C561" s="4" t="s">
        <v>532</v>
      </c>
      <c r="D561" s="4" t="s">
        <v>545</v>
      </c>
      <c r="E561" s="4" t="s">
        <v>12</v>
      </c>
      <c r="F561" s="4"/>
      <c r="G561" s="4"/>
      <c r="H561" s="4"/>
      <c r="I561" s="4"/>
      <c r="J561" s="4"/>
      <c r="K561" s="4"/>
      <c r="L561" s="6">
        <v>12566.8</v>
      </c>
      <c r="M561" s="6">
        <v>13043.9</v>
      </c>
      <c r="N561" s="6">
        <v>13539.1</v>
      </c>
      <c r="O561" s="2"/>
    </row>
    <row r="562" spans="1:15" ht="38.25" outlineLevel="5" x14ac:dyDescent="0.25">
      <c r="A562" s="25">
        <v>552</v>
      </c>
      <c r="B562" s="7" t="s">
        <v>21</v>
      </c>
      <c r="C562" s="4" t="s">
        <v>532</v>
      </c>
      <c r="D562" s="4" t="s">
        <v>545</v>
      </c>
      <c r="E562" s="4" t="s">
        <v>22</v>
      </c>
      <c r="F562" s="4"/>
      <c r="G562" s="4"/>
      <c r="H562" s="4"/>
      <c r="I562" s="4"/>
      <c r="J562" s="4"/>
      <c r="K562" s="4"/>
      <c r="L562" s="6">
        <v>972.23</v>
      </c>
      <c r="M562" s="6">
        <f>991.8-202.46</f>
        <v>789.33999999999992</v>
      </c>
      <c r="N562" s="6">
        <v>1008.39</v>
      </c>
      <c r="O562" s="2"/>
    </row>
    <row r="563" spans="1:15" outlineLevel="5" x14ac:dyDescent="0.25">
      <c r="A563" s="25">
        <v>553</v>
      </c>
      <c r="B563" s="7" t="s">
        <v>33</v>
      </c>
      <c r="C563" s="4" t="s">
        <v>532</v>
      </c>
      <c r="D563" s="4" t="s">
        <v>545</v>
      </c>
      <c r="E563" s="4" t="s">
        <v>34</v>
      </c>
      <c r="F563" s="4"/>
      <c r="G563" s="4"/>
      <c r="H563" s="4"/>
      <c r="I563" s="4"/>
      <c r="J563" s="4"/>
      <c r="K563" s="4"/>
      <c r="L563" s="6">
        <v>0.5</v>
      </c>
      <c r="M563" s="6">
        <v>0.5</v>
      </c>
      <c r="N563" s="6">
        <v>0.5</v>
      </c>
      <c r="O563" s="2"/>
    </row>
    <row r="564" spans="1:15" ht="140.25" outlineLevel="4" x14ac:dyDescent="0.25">
      <c r="A564" s="25">
        <v>554</v>
      </c>
      <c r="B564" s="7" t="s">
        <v>546</v>
      </c>
      <c r="C564" s="4" t="s">
        <v>532</v>
      </c>
      <c r="D564" s="4" t="s">
        <v>547</v>
      </c>
      <c r="E564" s="4"/>
      <c r="F564" s="4"/>
      <c r="G564" s="4"/>
      <c r="H564" s="4"/>
      <c r="I564" s="4"/>
      <c r="J564" s="4"/>
      <c r="K564" s="4"/>
      <c r="L564" s="6">
        <f>L565+L566+L567</f>
        <v>1242.6399999999999</v>
      </c>
      <c r="M564" s="6">
        <f t="shared" ref="M564:N564" si="322">M565+M566+M567</f>
        <v>1602.9399999999998</v>
      </c>
      <c r="N564" s="6">
        <f t="shared" si="322"/>
        <v>1947.1399999999999</v>
      </c>
      <c r="O564" s="2"/>
    </row>
    <row r="565" spans="1:15" outlineLevel="5" x14ac:dyDescent="0.25">
      <c r="A565" s="25">
        <v>555</v>
      </c>
      <c r="B565" s="7" t="s">
        <v>149</v>
      </c>
      <c r="C565" s="4" t="s">
        <v>532</v>
      </c>
      <c r="D565" s="4" t="s">
        <v>547</v>
      </c>
      <c r="E565" s="4" t="s">
        <v>150</v>
      </c>
      <c r="F565" s="4"/>
      <c r="G565" s="4"/>
      <c r="H565" s="4"/>
      <c r="I565" s="4"/>
      <c r="J565" s="4"/>
      <c r="K565" s="4"/>
      <c r="L565" s="6">
        <v>1049.52</v>
      </c>
      <c r="M565" s="6">
        <v>1458.1</v>
      </c>
      <c r="N565" s="6">
        <v>1898.86</v>
      </c>
      <c r="O565" s="2"/>
    </row>
    <row r="566" spans="1:15" outlineLevel="5" x14ac:dyDescent="0.25">
      <c r="A566" s="25">
        <v>556</v>
      </c>
      <c r="B566" s="7" t="s">
        <v>121</v>
      </c>
      <c r="C566" s="4" t="s">
        <v>532</v>
      </c>
      <c r="D566" s="4" t="s">
        <v>547</v>
      </c>
      <c r="E566" s="4" t="s">
        <v>122</v>
      </c>
      <c r="F566" s="4"/>
      <c r="G566" s="4"/>
      <c r="H566" s="4"/>
      <c r="I566" s="4"/>
      <c r="J566" s="4"/>
      <c r="K566" s="4"/>
      <c r="L566" s="6">
        <v>96.56</v>
      </c>
      <c r="M566" s="6">
        <v>96.56</v>
      </c>
      <c r="N566" s="6">
        <v>48.28</v>
      </c>
      <c r="O566" s="2"/>
    </row>
    <row r="567" spans="1:15" outlineLevel="5" x14ac:dyDescent="0.25">
      <c r="A567" s="25">
        <v>557</v>
      </c>
      <c r="B567" s="7" t="s">
        <v>127</v>
      </c>
      <c r="C567" s="4" t="s">
        <v>532</v>
      </c>
      <c r="D567" s="4" t="s">
        <v>547</v>
      </c>
      <c r="E567" s="4" t="s">
        <v>128</v>
      </c>
      <c r="F567" s="4"/>
      <c r="G567" s="4"/>
      <c r="H567" s="4"/>
      <c r="I567" s="4"/>
      <c r="J567" s="4"/>
      <c r="K567" s="4"/>
      <c r="L567" s="6">
        <v>96.56</v>
      </c>
      <c r="M567" s="6">
        <v>48.28</v>
      </c>
      <c r="N567" s="6">
        <v>0</v>
      </c>
      <c r="O567" s="2"/>
    </row>
    <row r="568" spans="1:15" ht="51" outlineLevel="4" x14ac:dyDescent="0.25">
      <c r="A568" s="25">
        <v>558</v>
      </c>
      <c r="B568" s="7" t="s">
        <v>548</v>
      </c>
      <c r="C568" s="4" t="s">
        <v>532</v>
      </c>
      <c r="D568" s="4" t="s">
        <v>549</v>
      </c>
      <c r="E568" s="4"/>
      <c r="F568" s="4"/>
      <c r="G568" s="4"/>
      <c r="H568" s="4"/>
      <c r="I568" s="4"/>
      <c r="J568" s="4"/>
      <c r="K568" s="4"/>
      <c r="L568" s="6">
        <f>L569+L570+L571+L572</f>
        <v>62342.270000000004</v>
      </c>
      <c r="M568" s="6">
        <f t="shared" ref="M568:N568" si="323">M569+M570+M571+M572</f>
        <v>63934.77</v>
      </c>
      <c r="N568" s="6">
        <f t="shared" si="323"/>
        <v>66047.88</v>
      </c>
      <c r="O568" s="2"/>
    </row>
    <row r="569" spans="1:15" ht="25.5" outlineLevel="5" x14ac:dyDescent="0.25">
      <c r="A569" s="25">
        <v>559</v>
      </c>
      <c r="B569" s="7" t="s">
        <v>115</v>
      </c>
      <c r="C569" s="4" t="s">
        <v>532</v>
      </c>
      <c r="D569" s="4" t="s">
        <v>549</v>
      </c>
      <c r="E569" s="4" t="s">
        <v>116</v>
      </c>
      <c r="F569" s="4"/>
      <c r="G569" s="4"/>
      <c r="H569" s="4"/>
      <c r="I569" s="4"/>
      <c r="J569" s="4"/>
      <c r="K569" s="4"/>
      <c r="L569" s="6">
        <v>22510.91</v>
      </c>
      <c r="M569" s="6">
        <v>23294.47</v>
      </c>
      <c r="N569" s="6">
        <v>24226.95</v>
      </c>
      <c r="O569" s="2"/>
    </row>
    <row r="570" spans="1:15" ht="38.25" outlineLevel="5" x14ac:dyDescent="0.25">
      <c r="A570" s="25">
        <v>560</v>
      </c>
      <c r="B570" s="7" t="s">
        <v>21</v>
      </c>
      <c r="C570" s="4" t="s">
        <v>532</v>
      </c>
      <c r="D570" s="4" t="s">
        <v>549</v>
      </c>
      <c r="E570" s="4" t="s">
        <v>22</v>
      </c>
      <c r="F570" s="4"/>
      <c r="G570" s="4"/>
      <c r="H570" s="4"/>
      <c r="I570" s="4"/>
      <c r="J570" s="4"/>
      <c r="K570" s="4"/>
      <c r="L570" s="6">
        <v>2064.31</v>
      </c>
      <c r="M570" s="6">
        <f>2124.31-84.03</f>
        <v>2040.28</v>
      </c>
      <c r="N570" s="6">
        <v>2175.17</v>
      </c>
      <c r="O570" s="2"/>
    </row>
    <row r="571" spans="1:15" outlineLevel="5" x14ac:dyDescent="0.25">
      <c r="A571" s="25">
        <v>561</v>
      </c>
      <c r="B571" s="7" t="s">
        <v>121</v>
      </c>
      <c r="C571" s="4" t="s">
        <v>532</v>
      </c>
      <c r="D571" s="4" t="s">
        <v>549</v>
      </c>
      <c r="E571" s="4" t="s">
        <v>122</v>
      </c>
      <c r="F571" s="4"/>
      <c r="G571" s="4"/>
      <c r="H571" s="4"/>
      <c r="I571" s="4"/>
      <c r="J571" s="4"/>
      <c r="K571" s="4"/>
      <c r="L571" s="6">
        <v>37766.550000000003</v>
      </c>
      <c r="M571" s="6">
        <v>38599.519999999997</v>
      </c>
      <c r="N571" s="6">
        <v>39645.26</v>
      </c>
      <c r="O571" s="2"/>
    </row>
    <row r="572" spans="1:15" outlineLevel="5" x14ac:dyDescent="0.25">
      <c r="A572" s="25">
        <v>562</v>
      </c>
      <c r="B572" s="7" t="s">
        <v>33</v>
      </c>
      <c r="C572" s="4" t="s">
        <v>532</v>
      </c>
      <c r="D572" s="4" t="s">
        <v>549</v>
      </c>
      <c r="E572" s="4" t="s">
        <v>34</v>
      </c>
      <c r="F572" s="4"/>
      <c r="G572" s="4"/>
      <c r="H572" s="4"/>
      <c r="I572" s="4"/>
      <c r="J572" s="4"/>
      <c r="K572" s="4"/>
      <c r="L572" s="6">
        <v>0.5</v>
      </c>
      <c r="M572" s="6">
        <v>0.5</v>
      </c>
      <c r="N572" s="6">
        <v>0.5</v>
      </c>
      <c r="O572" s="2"/>
    </row>
    <row r="573" spans="1:15" s="19" customFormat="1" x14ac:dyDescent="0.25">
      <c r="A573" s="24">
        <v>563</v>
      </c>
      <c r="B573" s="15" t="s">
        <v>550</v>
      </c>
      <c r="C573" s="16" t="s">
        <v>551</v>
      </c>
      <c r="D573" s="16"/>
      <c r="E573" s="16"/>
      <c r="F573" s="4"/>
      <c r="G573" s="4"/>
      <c r="H573" s="4"/>
      <c r="I573" s="4"/>
      <c r="J573" s="4"/>
      <c r="K573" s="4"/>
      <c r="L573" s="17">
        <f>L574+L624</f>
        <v>197273.5</v>
      </c>
      <c r="M573" s="17">
        <f t="shared" ref="M573:N573" si="324">M574+M624</f>
        <v>201483.16</v>
      </c>
      <c r="N573" s="17">
        <f t="shared" si="324"/>
        <v>211440.27</v>
      </c>
      <c r="O573" s="18"/>
    </row>
    <row r="574" spans="1:15" s="19" customFormat="1" outlineLevel="1" x14ac:dyDescent="0.25">
      <c r="A574" s="24">
        <v>564</v>
      </c>
      <c r="B574" s="15" t="s">
        <v>552</v>
      </c>
      <c r="C574" s="16" t="s">
        <v>553</v>
      </c>
      <c r="D574" s="16"/>
      <c r="E574" s="16"/>
      <c r="F574" s="4"/>
      <c r="G574" s="4"/>
      <c r="H574" s="4"/>
      <c r="I574" s="4"/>
      <c r="J574" s="4"/>
      <c r="K574" s="4"/>
      <c r="L574" s="17">
        <f>L575+L579+L613+L617+L621</f>
        <v>150836.53</v>
      </c>
      <c r="M574" s="17">
        <f t="shared" ref="M574:N574" si="325">M575+M579+M613+M617+M621</f>
        <v>154140.93</v>
      </c>
      <c r="N574" s="17">
        <f t="shared" si="325"/>
        <v>162232.93</v>
      </c>
      <c r="O574" s="18"/>
    </row>
    <row r="575" spans="1:15" ht="76.5" outlineLevel="2" x14ac:dyDescent="0.25">
      <c r="A575" s="25">
        <v>565</v>
      </c>
      <c r="B575" s="7" t="s">
        <v>78</v>
      </c>
      <c r="C575" s="4" t="s">
        <v>553</v>
      </c>
      <c r="D575" s="4" t="s">
        <v>79</v>
      </c>
      <c r="E575" s="4"/>
      <c r="F575" s="4"/>
      <c r="G575" s="4"/>
      <c r="H575" s="4"/>
      <c r="I575" s="4"/>
      <c r="J575" s="4"/>
      <c r="K575" s="4"/>
      <c r="L575" s="6">
        <f>L576</f>
        <v>3664.35</v>
      </c>
      <c r="M575" s="6">
        <f t="shared" ref="M575:N575" si="326">M576</f>
        <v>2000</v>
      </c>
      <c r="N575" s="6">
        <f t="shared" si="326"/>
        <v>0</v>
      </c>
      <c r="O575" s="2"/>
    </row>
    <row r="576" spans="1:15" ht="102" outlineLevel="3" x14ac:dyDescent="0.25">
      <c r="A576" s="25">
        <v>566</v>
      </c>
      <c r="B576" s="7" t="s">
        <v>80</v>
      </c>
      <c r="C576" s="4" t="s">
        <v>553</v>
      </c>
      <c r="D576" s="4" t="s">
        <v>81</v>
      </c>
      <c r="E576" s="4"/>
      <c r="F576" s="4"/>
      <c r="G576" s="4"/>
      <c r="H576" s="4"/>
      <c r="I576" s="4"/>
      <c r="J576" s="4"/>
      <c r="K576" s="4"/>
      <c r="L576" s="6">
        <f>L577</f>
        <v>3664.35</v>
      </c>
      <c r="M576" s="6">
        <f t="shared" ref="M576:N576" si="327">M577</f>
        <v>2000</v>
      </c>
      <c r="N576" s="6">
        <f t="shared" si="327"/>
        <v>0</v>
      </c>
      <c r="O576" s="2"/>
    </row>
    <row r="577" spans="1:15" ht="38.25" outlineLevel="4" x14ac:dyDescent="0.25">
      <c r="A577" s="25">
        <v>567</v>
      </c>
      <c r="B577" s="7" t="s">
        <v>554</v>
      </c>
      <c r="C577" s="4" t="s">
        <v>553</v>
      </c>
      <c r="D577" s="4" t="s">
        <v>555</v>
      </c>
      <c r="E577" s="4"/>
      <c r="F577" s="4"/>
      <c r="G577" s="4"/>
      <c r="H577" s="4"/>
      <c r="I577" s="4"/>
      <c r="J577" s="4"/>
      <c r="K577" s="4"/>
      <c r="L577" s="6">
        <f>L578</f>
        <v>3664.35</v>
      </c>
      <c r="M577" s="6">
        <f t="shared" ref="M577:N577" si="328">M578</f>
        <v>2000</v>
      </c>
      <c r="N577" s="6">
        <f t="shared" si="328"/>
        <v>0</v>
      </c>
      <c r="O577" s="2"/>
    </row>
    <row r="578" spans="1:15" ht="38.25" outlineLevel="5" x14ac:dyDescent="0.25">
      <c r="A578" s="25">
        <v>568</v>
      </c>
      <c r="B578" s="7" t="s">
        <v>21</v>
      </c>
      <c r="C578" s="4" t="s">
        <v>553</v>
      </c>
      <c r="D578" s="4" t="s">
        <v>555</v>
      </c>
      <c r="E578" s="4" t="s">
        <v>22</v>
      </c>
      <c r="F578" s="4"/>
      <c r="G578" s="4"/>
      <c r="H578" s="4"/>
      <c r="I578" s="4"/>
      <c r="J578" s="4"/>
      <c r="K578" s="4"/>
      <c r="L578" s="6">
        <v>3664.35</v>
      </c>
      <c r="M578" s="6">
        <v>2000</v>
      </c>
      <c r="N578" s="6">
        <v>0</v>
      </c>
      <c r="O578" s="2"/>
    </row>
    <row r="579" spans="1:15" ht="38.25" outlineLevel="2" x14ac:dyDescent="0.25">
      <c r="A579" s="25">
        <v>569</v>
      </c>
      <c r="B579" s="7" t="s">
        <v>276</v>
      </c>
      <c r="C579" s="4" t="s">
        <v>553</v>
      </c>
      <c r="D579" s="4" t="s">
        <v>277</v>
      </c>
      <c r="E579" s="4"/>
      <c r="F579" s="4"/>
      <c r="G579" s="4"/>
      <c r="H579" s="4"/>
      <c r="I579" s="4"/>
      <c r="J579" s="4"/>
      <c r="K579" s="4"/>
      <c r="L579" s="6">
        <f>L580</f>
        <v>146335.82</v>
      </c>
      <c r="M579" s="6">
        <f t="shared" ref="M579:N579" si="329">M580</f>
        <v>152110.53</v>
      </c>
      <c r="N579" s="6">
        <f t="shared" si="329"/>
        <v>162202.53</v>
      </c>
      <c r="O579" s="2"/>
    </row>
    <row r="580" spans="1:15" ht="38.25" outlineLevel="3" x14ac:dyDescent="0.25">
      <c r="A580" s="25">
        <v>570</v>
      </c>
      <c r="B580" s="7" t="s">
        <v>556</v>
      </c>
      <c r="C580" s="4" t="s">
        <v>553</v>
      </c>
      <c r="D580" s="4" t="s">
        <v>557</v>
      </c>
      <c r="E580" s="4"/>
      <c r="F580" s="4"/>
      <c r="G580" s="4"/>
      <c r="H580" s="4"/>
      <c r="I580" s="4"/>
      <c r="J580" s="4"/>
      <c r="K580" s="4"/>
      <c r="L580" s="6">
        <f>L581+L583+L585+L587+L589+L591+L593+L596+L599+L601+L603+L605+L607+L609+L611</f>
        <v>146335.82</v>
      </c>
      <c r="M580" s="6">
        <f t="shared" ref="M580:N580" si="330">M581+M583+M585+M587+M589+M591+M593+M596+M599+M601+M603+M605+M607+M609+M611</f>
        <v>152110.53</v>
      </c>
      <c r="N580" s="6">
        <f t="shared" si="330"/>
        <v>162202.53</v>
      </c>
      <c r="O580" s="2"/>
    </row>
    <row r="581" spans="1:15" ht="114.75" outlineLevel="4" x14ac:dyDescent="0.25">
      <c r="A581" s="25">
        <v>571</v>
      </c>
      <c r="B581" s="7" t="s">
        <v>558</v>
      </c>
      <c r="C581" s="4" t="s">
        <v>553</v>
      </c>
      <c r="D581" s="4" t="s">
        <v>559</v>
      </c>
      <c r="E581" s="4"/>
      <c r="F581" s="4"/>
      <c r="G581" s="4"/>
      <c r="H581" s="4"/>
      <c r="I581" s="4"/>
      <c r="J581" s="4"/>
      <c r="K581" s="4"/>
      <c r="L581" s="6">
        <f>L582</f>
        <v>250</v>
      </c>
      <c r="M581" s="6">
        <f t="shared" ref="M581:N581" si="331">M582</f>
        <v>0</v>
      </c>
      <c r="N581" s="6">
        <f t="shared" si="331"/>
        <v>0</v>
      </c>
      <c r="O581" s="2"/>
    </row>
    <row r="582" spans="1:15" outlineLevel="5" x14ac:dyDescent="0.25">
      <c r="A582" s="25">
        <v>572</v>
      </c>
      <c r="B582" s="7" t="s">
        <v>121</v>
      </c>
      <c r="C582" s="4" t="s">
        <v>553</v>
      </c>
      <c r="D582" s="4" t="s">
        <v>559</v>
      </c>
      <c r="E582" s="4" t="s">
        <v>122</v>
      </c>
      <c r="F582" s="4"/>
      <c r="G582" s="4"/>
      <c r="H582" s="4"/>
      <c r="I582" s="4"/>
      <c r="J582" s="4"/>
      <c r="K582" s="4"/>
      <c r="L582" s="6">
        <v>250</v>
      </c>
      <c r="M582" s="6">
        <v>0</v>
      </c>
      <c r="N582" s="6">
        <v>0</v>
      </c>
      <c r="O582" s="2"/>
    </row>
    <row r="583" spans="1:15" ht="89.25" outlineLevel="4" x14ac:dyDescent="0.25">
      <c r="A583" s="25">
        <v>573</v>
      </c>
      <c r="B583" s="7" t="s">
        <v>560</v>
      </c>
      <c r="C583" s="4" t="s">
        <v>553</v>
      </c>
      <c r="D583" s="4" t="s">
        <v>561</v>
      </c>
      <c r="E583" s="4"/>
      <c r="F583" s="4"/>
      <c r="G583" s="4"/>
      <c r="H583" s="4"/>
      <c r="I583" s="4"/>
      <c r="J583" s="4"/>
      <c r="K583" s="4"/>
      <c r="L583" s="6">
        <f>L584</f>
        <v>872.27</v>
      </c>
      <c r="M583" s="6">
        <f t="shared" ref="M583:N583" si="332">M584</f>
        <v>0</v>
      </c>
      <c r="N583" s="6">
        <f t="shared" si="332"/>
        <v>0</v>
      </c>
      <c r="O583" s="2"/>
    </row>
    <row r="584" spans="1:15" outlineLevel="5" x14ac:dyDescent="0.25">
      <c r="A584" s="25">
        <v>574</v>
      </c>
      <c r="B584" s="7" t="s">
        <v>121</v>
      </c>
      <c r="C584" s="4" t="s">
        <v>553</v>
      </c>
      <c r="D584" s="4" t="s">
        <v>561</v>
      </c>
      <c r="E584" s="4" t="s">
        <v>122</v>
      </c>
      <c r="F584" s="4"/>
      <c r="G584" s="4"/>
      <c r="H584" s="4"/>
      <c r="I584" s="4"/>
      <c r="J584" s="4"/>
      <c r="K584" s="4"/>
      <c r="L584" s="6">
        <v>872.27</v>
      </c>
      <c r="M584" s="6">
        <v>0</v>
      </c>
      <c r="N584" s="6">
        <v>0</v>
      </c>
      <c r="O584" s="2"/>
    </row>
    <row r="585" spans="1:15" ht="63.75" outlineLevel="4" x14ac:dyDescent="0.25">
      <c r="A585" s="25">
        <v>575</v>
      </c>
      <c r="B585" s="7" t="s">
        <v>562</v>
      </c>
      <c r="C585" s="4" t="s">
        <v>553</v>
      </c>
      <c r="D585" s="4" t="s">
        <v>563</v>
      </c>
      <c r="E585" s="4"/>
      <c r="F585" s="4"/>
      <c r="G585" s="4"/>
      <c r="H585" s="4"/>
      <c r="I585" s="4"/>
      <c r="J585" s="4"/>
      <c r="K585" s="4"/>
      <c r="L585" s="6">
        <f>L586</f>
        <v>300</v>
      </c>
      <c r="M585" s="6">
        <f t="shared" ref="M585:N585" si="333">M586</f>
        <v>0</v>
      </c>
      <c r="N585" s="6">
        <f t="shared" si="333"/>
        <v>0</v>
      </c>
      <c r="O585" s="2"/>
    </row>
    <row r="586" spans="1:15" outlineLevel="5" x14ac:dyDescent="0.25">
      <c r="A586" s="25">
        <v>576</v>
      </c>
      <c r="B586" s="7" t="s">
        <v>121</v>
      </c>
      <c r="C586" s="4" t="s">
        <v>553</v>
      </c>
      <c r="D586" s="4" t="s">
        <v>563</v>
      </c>
      <c r="E586" s="4" t="s">
        <v>122</v>
      </c>
      <c r="F586" s="4"/>
      <c r="G586" s="4"/>
      <c r="H586" s="4"/>
      <c r="I586" s="4"/>
      <c r="J586" s="4"/>
      <c r="K586" s="4"/>
      <c r="L586" s="6">
        <v>300</v>
      </c>
      <c r="M586" s="6">
        <v>0</v>
      </c>
      <c r="N586" s="6">
        <v>0</v>
      </c>
      <c r="O586" s="2"/>
    </row>
    <row r="587" spans="1:15" ht="51" outlineLevel="4" x14ac:dyDescent="0.25">
      <c r="A587" s="25">
        <v>577</v>
      </c>
      <c r="B587" s="7" t="s">
        <v>564</v>
      </c>
      <c r="C587" s="4" t="s">
        <v>553</v>
      </c>
      <c r="D587" s="4" t="s">
        <v>565</v>
      </c>
      <c r="E587" s="4"/>
      <c r="F587" s="4"/>
      <c r="G587" s="4"/>
      <c r="H587" s="4"/>
      <c r="I587" s="4"/>
      <c r="J587" s="4"/>
      <c r="K587" s="4"/>
      <c r="L587" s="6">
        <f>L588</f>
        <v>35947.9</v>
      </c>
      <c r="M587" s="6">
        <f t="shared" ref="M587:N587" si="334">M588</f>
        <v>38740.629999999997</v>
      </c>
      <c r="N587" s="6">
        <f t="shared" si="334"/>
        <v>41480.43</v>
      </c>
      <c r="O587" s="2"/>
    </row>
    <row r="588" spans="1:15" outlineLevel="5" x14ac:dyDescent="0.25">
      <c r="A588" s="25">
        <v>578</v>
      </c>
      <c r="B588" s="7" t="s">
        <v>121</v>
      </c>
      <c r="C588" s="4" t="s">
        <v>553</v>
      </c>
      <c r="D588" s="4" t="s">
        <v>565</v>
      </c>
      <c r="E588" s="4" t="s">
        <v>122</v>
      </c>
      <c r="F588" s="4"/>
      <c r="G588" s="4"/>
      <c r="H588" s="4"/>
      <c r="I588" s="4"/>
      <c r="J588" s="4"/>
      <c r="K588" s="4"/>
      <c r="L588" s="6">
        <v>35947.9</v>
      </c>
      <c r="M588" s="6">
        <v>38740.629999999997</v>
      </c>
      <c r="N588" s="6">
        <v>41480.43</v>
      </c>
      <c r="O588" s="2"/>
    </row>
    <row r="589" spans="1:15" ht="38.25" outlineLevel="4" x14ac:dyDescent="0.25">
      <c r="A589" s="25">
        <v>579</v>
      </c>
      <c r="B589" s="7" t="s">
        <v>566</v>
      </c>
      <c r="C589" s="4" t="s">
        <v>553</v>
      </c>
      <c r="D589" s="4" t="s">
        <v>567</v>
      </c>
      <c r="E589" s="4"/>
      <c r="F589" s="4"/>
      <c r="G589" s="4"/>
      <c r="H589" s="4"/>
      <c r="I589" s="4"/>
      <c r="J589" s="4"/>
      <c r="K589" s="4"/>
      <c r="L589" s="6">
        <f>L590</f>
        <v>102693.3</v>
      </c>
      <c r="M589" s="6">
        <f t="shared" ref="M589:N589" si="335">M590</f>
        <v>110155.9</v>
      </c>
      <c r="N589" s="6">
        <f t="shared" si="335"/>
        <v>117508.1</v>
      </c>
      <c r="O589" s="2"/>
    </row>
    <row r="590" spans="1:15" outlineLevel="5" x14ac:dyDescent="0.25">
      <c r="A590" s="25">
        <v>580</v>
      </c>
      <c r="B590" s="7" t="s">
        <v>121</v>
      </c>
      <c r="C590" s="4" t="s">
        <v>553</v>
      </c>
      <c r="D590" s="4" t="s">
        <v>567</v>
      </c>
      <c r="E590" s="4" t="s">
        <v>122</v>
      </c>
      <c r="F590" s="4"/>
      <c r="G590" s="4"/>
      <c r="H590" s="4"/>
      <c r="I590" s="4"/>
      <c r="J590" s="4"/>
      <c r="K590" s="4"/>
      <c r="L590" s="6">
        <v>102693.3</v>
      </c>
      <c r="M590" s="6">
        <v>110155.9</v>
      </c>
      <c r="N590" s="6">
        <v>117508.1</v>
      </c>
      <c r="O590" s="2"/>
    </row>
    <row r="591" spans="1:15" ht="25.5" outlineLevel="4" x14ac:dyDescent="0.25">
      <c r="A591" s="25">
        <v>581</v>
      </c>
      <c r="B591" s="7" t="s">
        <v>568</v>
      </c>
      <c r="C591" s="4" t="s">
        <v>553</v>
      </c>
      <c r="D591" s="4" t="s">
        <v>569</v>
      </c>
      <c r="E591" s="4"/>
      <c r="F591" s="4"/>
      <c r="G591" s="4"/>
      <c r="H591" s="4"/>
      <c r="I591" s="4"/>
      <c r="J591" s="4"/>
      <c r="K591" s="4"/>
      <c r="L591" s="6">
        <f>L592</f>
        <v>2000</v>
      </c>
      <c r="M591" s="6">
        <f t="shared" ref="M591:N591" si="336">M592</f>
        <v>0</v>
      </c>
      <c r="N591" s="6">
        <f t="shared" si="336"/>
        <v>0</v>
      </c>
      <c r="O591" s="2"/>
    </row>
    <row r="592" spans="1:15" ht="38.25" outlineLevel="5" x14ac:dyDescent="0.25">
      <c r="A592" s="25">
        <v>582</v>
      </c>
      <c r="B592" s="7" t="s">
        <v>21</v>
      </c>
      <c r="C592" s="4" t="s">
        <v>553</v>
      </c>
      <c r="D592" s="4" t="s">
        <v>569</v>
      </c>
      <c r="E592" s="4" t="s">
        <v>22</v>
      </c>
      <c r="F592" s="4"/>
      <c r="G592" s="4"/>
      <c r="H592" s="4"/>
      <c r="I592" s="4"/>
      <c r="J592" s="4"/>
      <c r="K592" s="4"/>
      <c r="L592" s="6">
        <v>2000</v>
      </c>
      <c r="M592" s="6">
        <v>0</v>
      </c>
      <c r="N592" s="6">
        <v>0</v>
      </c>
      <c r="O592" s="2"/>
    </row>
    <row r="593" spans="1:15" ht="25.5" outlineLevel="4" x14ac:dyDescent="0.25">
      <c r="A593" s="25">
        <v>583</v>
      </c>
      <c r="B593" s="7" t="s">
        <v>570</v>
      </c>
      <c r="C593" s="4" t="s">
        <v>553</v>
      </c>
      <c r="D593" s="4" t="s">
        <v>571</v>
      </c>
      <c r="E593" s="4"/>
      <c r="F593" s="4"/>
      <c r="G593" s="4"/>
      <c r="H593" s="4"/>
      <c r="I593" s="4"/>
      <c r="J593" s="4"/>
      <c r="K593" s="4"/>
      <c r="L593" s="6">
        <f>L594+L595</f>
        <v>2031</v>
      </c>
      <c r="M593" s="6">
        <f t="shared" ref="M593:N593" si="337">M594+M595</f>
        <v>2031</v>
      </c>
      <c r="N593" s="6">
        <f t="shared" si="337"/>
        <v>2031</v>
      </c>
      <c r="O593" s="2"/>
    </row>
    <row r="594" spans="1:15" ht="38.25" outlineLevel="5" x14ac:dyDescent="0.25">
      <c r="A594" s="25">
        <v>584</v>
      </c>
      <c r="B594" s="7" t="s">
        <v>21</v>
      </c>
      <c r="C594" s="4" t="s">
        <v>553</v>
      </c>
      <c r="D594" s="4" t="s">
        <v>571</v>
      </c>
      <c r="E594" s="4" t="s">
        <v>22</v>
      </c>
      <c r="F594" s="4"/>
      <c r="G594" s="4"/>
      <c r="H594" s="4"/>
      <c r="I594" s="4"/>
      <c r="J594" s="4"/>
      <c r="K594" s="4"/>
      <c r="L594" s="6">
        <v>1016</v>
      </c>
      <c r="M594" s="6">
        <v>1016</v>
      </c>
      <c r="N594" s="6">
        <v>1016</v>
      </c>
      <c r="O594" s="2"/>
    </row>
    <row r="595" spans="1:15" outlineLevel="5" x14ac:dyDescent="0.25">
      <c r="A595" s="25">
        <v>585</v>
      </c>
      <c r="B595" s="7" t="s">
        <v>121</v>
      </c>
      <c r="C595" s="4" t="s">
        <v>553</v>
      </c>
      <c r="D595" s="4" t="s">
        <v>571</v>
      </c>
      <c r="E595" s="4" t="s">
        <v>122</v>
      </c>
      <c r="F595" s="4"/>
      <c r="G595" s="4"/>
      <c r="H595" s="4"/>
      <c r="I595" s="4"/>
      <c r="J595" s="4"/>
      <c r="K595" s="4"/>
      <c r="L595" s="6">
        <v>1015</v>
      </c>
      <c r="M595" s="6">
        <v>1015</v>
      </c>
      <c r="N595" s="6">
        <v>1015</v>
      </c>
      <c r="O595" s="2"/>
    </row>
    <row r="596" spans="1:15" outlineLevel="4" x14ac:dyDescent="0.25">
      <c r="A596" s="25">
        <v>586</v>
      </c>
      <c r="B596" s="7" t="s">
        <v>572</v>
      </c>
      <c r="C596" s="4" t="s">
        <v>553</v>
      </c>
      <c r="D596" s="4" t="s">
        <v>573</v>
      </c>
      <c r="E596" s="4"/>
      <c r="F596" s="4"/>
      <c r="G596" s="4"/>
      <c r="H596" s="4"/>
      <c r="I596" s="4"/>
      <c r="J596" s="4"/>
      <c r="K596" s="4"/>
      <c r="L596" s="6">
        <f>L597+L598</f>
        <v>247</v>
      </c>
      <c r="M596" s="6">
        <f t="shared" ref="M596:N596" si="338">M597+M598</f>
        <v>247</v>
      </c>
      <c r="N596" s="6">
        <f t="shared" si="338"/>
        <v>247</v>
      </c>
      <c r="O596" s="2"/>
    </row>
    <row r="597" spans="1:15" outlineLevel="5" x14ac:dyDescent="0.25">
      <c r="A597" s="25">
        <v>587</v>
      </c>
      <c r="B597" s="7" t="s">
        <v>189</v>
      </c>
      <c r="C597" s="4" t="s">
        <v>553</v>
      </c>
      <c r="D597" s="4" t="s">
        <v>573</v>
      </c>
      <c r="E597" s="4" t="s">
        <v>190</v>
      </c>
      <c r="F597" s="4"/>
      <c r="G597" s="4"/>
      <c r="H597" s="4"/>
      <c r="I597" s="4"/>
      <c r="J597" s="4"/>
      <c r="K597" s="4"/>
      <c r="L597" s="6">
        <v>75</v>
      </c>
      <c r="M597" s="6">
        <v>75</v>
      </c>
      <c r="N597" s="6">
        <v>75</v>
      </c>
      <c r="O597" s="2"/>
    </row>
    <row r="598" spans="1:15" outlineLevel="5" x14ac:dyDescent="0.25">
      <c r="A598" s="25">
        <v>588</v>
      </c>
      <c r="B598" s="7" t="s">
        <v>121</v>
      </c>
      <c r="C598" s="4" t="s">
        <v>553</v>
      </c>
      <c r="D598" s="4" t="s">
        <v>573</v>
      </c>
      <c r="E598" s="4" t="s">
        <v>122</v>
      </c>
      <c r="F598" s="4"/>
      <c r="G598" s="4"/>
      <c r="H598" s="4"/>
      <c r="I598" s="4"/>
      <c r="J598" s="4"/>
      <c r="K598" s="4"/>
      <c r="L598" s="6">
        <v>172</v>
      </c>
      <c r="M598" s="6">
        <v>172</v>
      </c>
      <c r="N598" s="6">
        <v>172</v>
      </c>
      <c r="O598" s="2"/>
    </row>
    <row r="599" spans="1:15" ht="25.5" outlineLevel="4" x14ac:dyDescent="0.25">
      <c r="A599" s="25">
        <v>589</v>
      </c>
      <c r="B599" s="7" t="s">
        <v>574</v>
      </c>
      <c r="C599" s="4" t="s">
        <v>553</v>
      </c>
      <c r="D599" s="4" t="s">
        <v>575</v>
      </c>
      <c r="E599" s="4"/>
      <c r="F599" s="4"/>
      <c r="G599" s="4"/>
      <c r="H599" s="4"/>
      <c r="I599" s="4"/>
      <c r="J599" s="4"/>
      <c r="K599" s="4"/>
      <c r="L599" s="6">
        <f>L600</f>
        <v>570</v>
      </c>
      <c r="M599" s="6">
        <f t="shared" ref="M599:N599" si="339">M600</f>
        <v>584</v>
      </c>
      <c r="N599" s="6">
        <f t="shared" si="339"/>
        <v>584</v>
      </c>
      <c r="O599" s="2"/>
    </row>
    <row r="600" spans="1:15" ht="38.25" outlineLevel="5" x14ac:dyDescent="0.25">
      <c r="A600" s="25">
        <v>590</v>
      </c>
      <c r="B600" s="7" t="s">
        <v>21</v>
      </c>
      <c r="C600" s="4" t="s">
        <v>553</v>
      </c>
      <c r="D600" s="4" t="s">
        <v>575</v>
      </c>
      <c r="E600" s="4" t="s">
        <v>22</v>
      </c>
      <c r="F600" s="4"/>
      <c r="G600" s="4"/>
      <c r="H600" s="4"/>
      <c r="I600" s="4"/>
      <c r="J600" s="4"/>
      <c r="K600" s="4"/>
      <c r="L600" s="6">
        <v>570</v>
      </c>
      <c r="M600" s="6">
        <v>584</v>
      </c>
      <c r="N600" s="6">
        <v>584</v>
      </c>
      <c r="O600" s="2"/>
    </row>
    <row r="601" spans="1:15" ht="38.25" outlineLevel="4" x14ac:dyDescent="0.25">
      <c r="A601" s="25">
        <v>591</v>
      </c>
      <c r="B601" s="7" t="s">
        <v>576</v>
      </c>
      <c r="C601" s="4" t="s">
        <v>553</v>
      </c>
      <c r="D601" s="4" t="s">
        <v>577</v>
      </c>
      <c r="E601" s="4"/>
      <c r="F601" s="4"/>
      <c r="G601" s="4"/>
      <c r="H601" s="4"/>
      <c r="I601" s="4"/>
      <c r="J601" s="4"/>
      <c r="K601" s="4"/>
      <c r="L601" s="6">
        <f>L602</f>
        <v>52</v>
      </c>
      <c r="M601" s="6">
        <f t="shared" ref="M601:N601" si="340">M602</f>
        <v>52</v>
      </c>
      <c r="N601" s="6">
        <f t="shared" si="340"/>
        <v>52</v>
      </c>
      <c r="O601" s="2"/>
    </row>
    <row r="602" spans="1:15" outlineLevel="5" x14ac:dyDescent="0.25">
      <c r="A602" s="25">
        <v>592</v>
      </c>
      <c r="B602" s="7" t="s">
        <v>121</v>
      </c>
      <c r="C602" s="4" t="s">
        <v>553</v>
      </c>
      <c r="D602" s="4" t="s">
        <v>577</v>
      </c>
      <c r="E602" s="4" t="s">
        <v>122</v>
      </c>
      <c r="F602" s="4"/>
      <c r="G602" s="4"/>
      <c r="H602" s="4"/>
      <c r="I602" s="4"/>
      <c r="J602" s="4"/>
      <c r="K602" s="4"/>
      <c r="L602" s="6">
        <v>52</v>
      </c>
      <c r="M602" s="6">
        <v>52</v>
      </c>
      <c r="N602" s="6">
        <v>52</v>
      </c>
      <c r="O602" s="2"/>
    </row>
    <row r="603" spans="1:15" ht="38.25" outlineLevel="4" x14ac:dyDescent="0.25">
      <c r="A603" s="25">
        <v>593</v>
      </c>
      <c r="B603" s="7" t="s">
        <v>578</v>
      </c>
      <c r="C603" s="4" t="s">
        <v>553</v>
      </c>
      <c r="D603" s="4" t="s">
        <v>579</v>
      </c>
      <c r="E603" s="4"/>
      <c r="F603" s="4"/>
      <c r="G603" s="4"/>
      <c r="H603" s="4"/>
      <c r="I603" s="4"/>
      <c r="J603" s="4"/>
      <c r="K603" s="4"/>
      <c r="L603" s="6">
        <f>L604</f>
        <v>244.28</v>
      </c>
      <c r="M603" s="6">
        <f t="shared" ref="M603:N603" si="341">M604</f>
        <v>0</v>
      </c>
      <c r="N603" s="6">
        <f t="shared" si="341"/>
        <v>0</v>
      </c>
      <c r="O603" s="2"/>
    </row>
    <row r="604" spans="1:15" outlineLevel="5" x14ac:dyDescent="0.25">
      <c r="A604" s="25">
        <v>594</v>
      </c>
      <c r="B604" s="7" t="s">
        <v>121</v>
      </c>
      <c r="C604" s="4" t="s">
        <v>553</v>
      </c>
      <c r="D604" s="4" t="s">
        <v>579</v>
      </c>
      <c r="E604" s="4" t="s">
        <v>122</v>
      </c>
      <c r="F604" s="4"/>
      <c r="G604" s="4"/>
      <c r="H604" s="4"/>
      <c r="I604" s="4"/>
      <c r="J604" s="4"/>
      <c r="K604" s="4"/>
      <c r="L604" s="6">
        <v>244.28</v>
      </c>
      <c r="M604" s="6">
        <v>0</v>
      </c>
      <c r="N604" s="6">
        <v>0</v>
      </c>
      <c r="O604" s="2"/>
    </row>
    <row r="605" spans="1:15" ht="114.75" outlineLevel="4" x14ac:dyDescent="0.25">
      <c r="A605" s="25">
        <v>595</v>
      </c>
      <c r="B605" s="7" t="s">
        <v>580</v>
      </c>
      <c r="C605" s="4" t="s">
        <v>553</v>
      </c>
      <c r="D605" s="4" t="s">
        <v>581</v>
      </c>
      <c r="E605" s="4"/>
      <c r="F605" s="4"/>
      <c r="G605" s="4"/>
      <c r="H605" s="4"/>
      <c r="I605" s="4"/>
      <c r="J605" s="4"/>
      <c r="K605" s="4"/>
      <c r="L605" s="6">
        <f>L606</f>
        <v>300</v>
      </c>
      <c r="M605" s="6">
        <f t="shared" ref="M605:N605" si="342">M606</f>
        <v>300</v>
      </c>
      <c r="N605" s="6">
        <f t="shared" si="342"/>
        <v>300</v>
      </c>
      <c r="O605" s="2"/>
    </row>
    <row r="606" spans="1:15" outlineLevel="5" x14ac:dyDescent="0.25">
      <c r="A606" s="25">
        <v>596</v>
      </c>
      <c r="B606" s="7" t="s">
        <v>121</v>
      </c>
      <c r="C606" s="4" t="s">
        <v>553</v>
      </c>
      <c r="D606" s="4" t="s">
        <v>581</v>
      </c>
      <c r="E606" s="4" t="s">
        <v>122</v>
      </c>
      <c r="F606" s="4"/>
      <c r="G606" s="4"/>
      <c r="H606" s="4"/>
      <c r="I606" s="4"/>
      <c r="J606" s="4"/>
      <c r="K606" s="4"/>
      <c r="L606" s="6">
        <v>300</v>
      </c>
      <c r="M606" s="6">
        <v>300</v>
      </c>
      <c r="N606" s="6">
        <v>300</v>
      </c>
      <c r="O606" s="2"/>
    </row>
    <row r="607" spans="1:15" ht="38.25" outlineLevel="4" x14ac:dyDescent="0.25">
      <c r="A607" s="25">
        <v>597</v>
      </c>
      <c r="B607" s="7" t="s">
        <v>582</v>
      </c>
      <c r="C607" s="4" t="s">
        <v>553</v>
      </c>
      <c r="D607" s="4" t="s">
        <v>583</v>
      </c>
      <c r="E607" s="4"/>
      <c r="F607" s="4"/>
      <c r="G607" s="4"/>
      <c r="H607" s="4"/>
      <c r="I607" s="4"/>
      <c r="J607" s="4"/>
      <c r="K607" s="4"/>
      <c r="L607" s="6">
        <f>L608</f>
        <v>360</v>
      </c>
      <c r="M607" s="6">
        <f t="shared" ref="M607:N607" si="343">M608</f>
        <v>0</v>
      </c>
      <c r="N607" s="6">
        <f t="shared" si="343"/>
        <v>0</v>
      </c>
      <c r="O607" s="2"/>
    </row>
    <row r="608" spans="1:15" outlineLevel="5" x14ac:dyDescent="0.25">
      <c r="A608" s="25">
        <v>598</v>
      </c>
      <c r="B608" s="7" t="s">
        <v>121</v>
      </c>
      <c r="C608" s="4" t="s">
        <v>553</v>
      </c>
      <c r="D608" s="4" t="s">
        <v>583</v>
      </c>
      <c r="E608" s="4" t="s">
        <v>122</v>
      </c>
      <c r="F608" s="4"/>
      <c r="G608" s="4"/>
      <c r="H608" s="4"/>
      <c r="I608" s="4"/>
      <c r="J608" s="4"/>
      <c r="K608" s="4"/>
      <c r="L608" s="6">
        <v>360</v>
      </c>
      <c r="M608" s="6">
        <v>0</v>
      </c>
      <c r="N608" s="6">
        <v>0</v>
      </c>
      <c r="O608" s="2"/>
    </row>
    <row r="609" spans="1:15" ht="114.75" outlineLevel="4" x14ac:dyDescent="0.25">
      <c r="A609" s="25">
        <v>599</v>
      </c>
      <c r="B609" s="7" t="s">
        <v>558</v>
      </c>
      <c r="C609" s="4" t="s">
        <v>553</v>
      </c>
      <c r="D609" s="4" t="s">
        <v>584</v>
      </c>
      <c r="E609" s="4"/>
      <c r="F609" s="4"/>
      <c r="G609" s="4"/>
      <c r="H609" s="4"/>
      <c r="I609" s="4"/>
      <c r="J609" s="4"/>
      <c r="K609" s="4"/>
      <c r="L609" s="6">
        <f>L610</f>
        <v>250</v>
      </c>
      <c r="M609" s="6">
        <f t="shared" ref="M609:N609" si="344">M610</f>
        <v>0</v>
      </c>
      <c r="N609" s="6">
        <f t="shared" si="344"/>
        <v>0</v>
      </c>
      <c r="O609" s="2"/>
    </row>
    <row r="610" spans="1:15" outlineLevel="5" x14ac:dyDescent="0.25">
      <c r="A610" s="25">
        <v>600</v>
      </c>
      <c r="B610" s="7" t="s">
        <v>121</v>
      </c>
      <c r="C610" s="4" t="s">
        <v>553</v>
      </c>
      <c r="D610" s="4" t="s">
        <v>584</v>
      </c>
      <c r="E610" s="4" t="s">
        <v>122</v>
      </c>
      <c r="F610" s="4"/>
      <c r="G610" s="4"/>
      <c r="H610" s="4"/>
      <c r="I610" s="4"/>
      <c r="J610" s="4"/>
      <c r="K610" s="4"/>
      <c r="L610" s="6">
        <v>250</v>
      </c>
      <c r="M610" s="6">
        <v>0</v>
      </c>
      <c r="N610" s="6">
        <v>0</v>
      </c>
      <c r="O610" s="2"/>
    </row>
    <row r="611" spans="1:15" ht="89.25" outlineLevel="4" x14ac:dyDescent="0.25">
      <c r="A611" s="25">
        <v>601</v>
      </c>
      <c r="B611" s="7" t="s">
        <v>560</v>
      </c>
      <c r="C611" s="4" t="s">
        <v>553</v>
      </c>
      <c r="D611" s="4" t="s">
        <v>585</v>
      </c>
      <c r="E611" s="4"/>
      <c r="F611" s="4"/>
      <c r="G611" s="4"/>
      <c r="H611" s="4"/>
      <c r="I611" s="4"/>
      <c r="J611" s="4"/>
      <c r="K611" s="4"/>
      <c r="L611" s="6">
        <f>L612</f>
        <v>218.07</v>
      </c>
      <c r="M611" s="6">
        <f t="shared" ref="M611:N611" si="345">M612</f>
        <v>0</v>
      </c>
      <c r="N611" s="6">
        <f t="shared" si="345"/>
        <v>0</v>
      </c>
      <c r="O611" s="2"/>
    </row>
    <row r="612" spans="1:15" outlineLevel="5" x14ac:dyDescent="0.25">
      <c r="A612" s="25">
        <v>602</v>
      </c>
      <c r="B612" s="7" t="s">
        <v>121</v>
      </c>
      <c r="C612" s="4" t="s">
        <v>553</v>
      </c>
      <c r="D612" s="4" t="s">
        <v>585</v>
      </c>
      <c r="E612" s="4" t="s">
        <v>122</v>
      </c>
      <c r="F612" s="4"/>
      <c r="G612" s="4"/>
      <c r="H612" s="4"/>
      <c r="I612" s="4"/>
      <c r="J612" s="4"/>
      <c r="K612" s="4"/>
      <c r="L612" s="6">
        <v>218.07</v>
      </c>
      <c r="M612" s="6">
        <v>0</v>
      </c>
      <c r="N612" s="6">
        <v>0</v>
      </c>
      <c r="O612" s="2"/>
    </row>
    <row r="613" spans="1:15" ht="51" outlineLevel="2" x14ac:dyDescent="0.25">
      <c r="A613" s="25">
        <v>603</v>
      </c>
      <c r="B613" s="7" t="s">
        <v>143</v>
      </c>
      <c r="C613" s="4" t="s">
        <v>553</v>
      </c>
      <c r="D613" s="4" t="s">
        <v>144</v>
      </c>
      <c r="E613" s="4"/>
      <c r="F613" s="4"/>
      <c r="G613" s="4"/>
      <c r="H613" s="4"/>
      <c r="I613" s="4"/>
      <c r="J613" s="4"/>
      <c r="K613" s="4"/>
      <c r="L613" s="6">
        <f>L614</f>
        <v>5.4</v>
      </c>
      <c r="M613" s="6">
        <f t="shared" ref="M613:N613" si="346">M614</f>
        <v>5.4</v>
      </c>
      <c r="N613" s="6">
        <f t="shared" si="346"/>
        <v>5.4</v>
      </c>
      <c r="O613" s="2"/>
    </row>
    <row r="614" spans="1:15" ht="38.25" outlineLevel="3" x14ac:dyDescent="0.25">
      <c r="A614" s="25">
        <v>604</v>
      </c>
      <c r="B614" s="7" t="s">
        <v>501</v>
      </c>
      <c r="C614" s="4" t="s">
        <v>553</v>
      </c>
      <c r="D614" s="4" t="s">
        <v>502</v>
      </c>
      <c r="E614" s="4"/>
      <c r="F614" s="4"/>
      <c r="G614" s="4"/>
      <c r="H614" s="4"/>
      <c r="I614" s="4"/>
      <c r="J614" s="4"/>
      <c r="K614" s="4"/>
      <c r="L614" s="6">
        <f>L615</f>
        <v>5.4</v>
      </c>
      <c r="M614" s="6">
        <f t="shared" ref="M614:N614" si="347">M615</f>
        <v>5.4</v>
      </c>
      <c r="N614" s="6">
        <f t="shared" si="347"/>
        <v>5.4</v>
      </c>
      <c r="O614" s="2"/>
    </row>
    <row r="615" spans="1:15" ht="63.75" outlineLevel="4" x14ac:dyDescent="0.25">
      <c r="A615" s="25">
        <v>605</v>
      </c>
      <c r="B615" s="7" t="s">
        <v>586</v>
      </c>
      <c r="C615" s="4" t="s">
        <v>553</v>
      </c>
      <c r="D615" s="4" t="s">
        <v>587</v>
      </c>
      <c r="E615" s="4"/>
      <c r="F615" s="4"/>
      <c r="G615" s="4"/>
      <c r="H615" s="4"/>
      <c r="I615" s="4"/>
      <c r="J615" s="4"/>
      <c r="K615" s="4"/>
      <c r="L615" s="6">
        <f>L616</f>
        <v>5.4</v>
      </c>
      <c r="M615" s="6">
        <f t="shared" ref="M615:N615" si="348">M616</f>
        <v>5.4</v>
      </c>
      <c r="N615" s="6">
        <f t="shared" si="348"/>
        <v>5.4</v>
      </c>
      <c r="O615" s="2"/>
    </row>
    <row r="616" spans="1:15" outlineLevel="5" x14ac:dyDescent="0.25">
      <c r="A616" s="25">
        <v>606</v>
      </c>
      <c r="B616" s="7" t="s">
        <v>121</v>
      </c>
      <c r="C616" s="4" t="s">
        <v>553</v>
      </c>
      <c r="D616" s="4" t="s">
        <v>587</v>
      </c>
      <c r="E616" s="4" t="s">
        <v>122</v>
      </c>
      <c r="F616" s="4"/>
      <c r="G616" s="4"/>
      <c r="H616" s="4"/>
      <c r="I616" s="4"/>
      <c r="J616" s="4"/>
      <c r="K616" s="4"/>
      <c r="L616" s="6">
        <v>5.4</v>
      </c>
      <c r="M616" s="6">
        <v>5.4</v>
      </c>
      <c r="N616" s="6">
        <v>5.4</v>
      </c>
      <c r="O616" s="2"/>
    </row>
    <row r="617" spans="1:15" ht="51" outlineLevel="2" x14ac:dyDescent="0.25">
      <c r="A617" s="25">
        <v>607</v>
      </c>
      <c r="B617" s="7" t="s">
        <v>183</v>
      </c>
      <c r="C617" s="4" t="s">
        <v>553</v>
      </c>
      <c r="D617" s="4" t="s">
        <v>184</v>
      </c>
      <c r="E617" s="4"/>
      <c r="F617" s="4"/>
      <c r="G617" s="4"/>
      <c r="H617" s="4"/>
      <c r="I617" s="4"/>
      <c r="J617" s="4"/>
      <c r="K617" s="4"/>
      <c r="L617" s="6">
        <f>L618</f>
        <v>805.96</v>
      </c>
      <c r="M617" s="6">
        <f t="shared" ref="M617:N617" si="349">M618</f>
        <v>0</v>
      </c>
      <c r="N617" s="6">
        <f t="shared" si="349"/>
        <v>0</v>
      </c>
      <c r="O617" s="2"/>
    </row>
    <row r="618" spans="1:15" ht="51" outlineLevel="3" x14ac:dyDescent="0.25">
      <c r="A618" s="25">
        <v>608</v>
      </c>
      <c r="B618" s="7" t="s">
        <v>588</v>
      </c>
      <c r="C618" s="4" t="s">
        <v>553</v>
      </c>
      <c r="D618" s="4" t="s">
        <v>589</v>
      </c>
      <c r="E618" s="4"/>
      <c r="F618" s="4"/>
      <c r="G618" s="4"/>
      <c r="H618" s="4"/>
      <c r="I618" s="4"/>
      <c r="J618" s="4"/>
      <c r="K618" s="4"/>
      <c r="L618" s="6">
        <f>L619</f>
        <v>805.96</v>
      </c>
      <c r="M618" s="6">
        <f t="shared" ref="M618:N618" si="350">M619</f>
        <v>0</v>
      </c>
      <c r="N618" s="6">
        <f t="shared" si="350"/>
        <v>0</v>
      </c>
      <c r="O618" s="2"/>
    </row>
    <row r="619" spans="1:15" ht="38.25" outlineLevel="4" x14ac:dyDescent="0.25">
      <c r="A619" s="25">
        <v>609</v>
      </c>
      <c r="B619" s="7" t="s">
        <v>590</v>
      </c>
      <c r="C619" s="4" t="s">
        <v>553</v>
      </c>
      <c r="D619" s="4" t="s">
        <v>591</v>
      </c>
      <c r="E619" s="4"/>
      <c r="F619" s="4"/>
      <c r="G619" s="4"/>
      <c r="H619" s="4"/>
      <c r="I619" s="4"/>
      <c r="J619" s="4"/>
      <c r="K619" s="4"/>
      <c r="L619" s="6">
        <f>L620</f>
        <v>805.96</v>
      </c>
      <c r="M619" s="6">
        <f t="shared" ref="M619:N619" si="351">M620</f>
        <v>0</v>
      </c>
      <c r="N619" s="6">
        <f t="shared" si="351"/>
        <v>0</v>
      </c>
      <c r="O619" s="2"/>
    </row>
    <row r="620" spans="1:15" outlineLevel="5" x14ac:dyDescent="0.25">
      <c r="A620" s="25">
        <v>610</v>
      </c>
      <c r="B620" s="7" t="s">
        <v>121</v>
      </c>
      <c r="C620" s="4" t="s">
        <v>553</v>
      </c>
      <c r="D620" s="4" t="s">
        <v>591</v>
      </c>
      <c r="E620" s="4" t="s">
        <v>122</v>
      </c>
      <c r="F620" s="4"/>
      <c r="G620" s="4"/>
      <c r="H620" s="4"/>
      <c r="I620" s="4"/>
      <c r="J620" s="4"/>
      <c r="K620" s="4"/>
      <c r="L620" s="6">
        <v>805.96</v>
      </c>
      <c r="M620" s="6">
        <v>0</v>
      </c>
      <c r="N620" s="6">
        <v>0</v>
      </c>
      <c r="O620" s="2"/>
    </row>
    <row r="621" spans="1:15" ht="63.75" outlineLevel="2" x14ac:dyDescent="0.25">
      <c r="A621" s="25">
        <v>611</v>
      </c>
      <c r="B621" s="7" t="s">
        <v>157</v>
      </c>
      <c r="C621" s="4" t="s">
        <v>553</v>
      </c>
      <c r="D621" s="4" t="s">
        <v>158</v>
      </c>
      <c r="E621" s="4"/>
      <c r="F621" s="4"/>
      <c r="G621" s="4"/>
      <c r="H621" s="4"/>
      <c r="I621" s="4"/>
      <c r="J621" s="4"/>
      <c r="K621" s="4"/>
      <c r="L621" s="6">
        <f>L622</f>
        <v>25</v>
      </c>
      <c r="M621" s="6">
        <f t="shared" ref="M621:N621" si="352">M622</f>
        <v>25</v>
      </c>
      <c r="N621" s="6">
        <f t="shared" si="352"/>
        <v>25</v>
      </c>
      <c r="O621" s="2"/>
    </row>
    <row r="622" spans="1:15" ht="38.25" outlineLevel="4" x14ac:dyDescent="0.25">
      <c r="A622" s="25">
        <v>612</v>
      </c>
      <c r="B622" s="7" t="s">
        <v>529</v>
      </c>
      <c r="C622" s="4" t="s">
        <v>553</v>
      </c>
      <c r="D622" s="4" t="s">
        <v>530</v>
      </c>
      <c r="E622" s="4"/>
      <c r="F622" s="4"/>
      <c r="G622" s="4"/>
      <c r="H622" s="4"/>
      <c r="I622" s="4"/>
      <c r="J622" s="4"/>
      <c r="K622" s="4"/>
      <c r="L622" s="6">
        <f>L623</f>
        <v>25</v>
      </c>
      <c r="M622" s="6">
        <f t="shared" ref="M622:N622" si="353">M623</f>
        <v>25</v>
      </c>
      <c r="N622" s="6">
        <f t="shared" si="353"/>
        <v>25</v>
      </c>
      <c r="O622" s="2"/>
    </row>
    <row r="623" spans="1:15" outlineLevel="5" x14ac:dyDescent="0.25">
      <c r="A623" s="25">
        <v>613</v>
      </c>
      <c r="B623" s="7" t="s">
        <v>121</v>
      </c>
      <c r="C623" s="4" t="s">
        <v>553</v>
      </c>
      <c r="D623" s="4" t="s">
        <v>530</v>
      </c>
      <c r="E623" s="4" t="s">
        <v>122</v>
      </c>
      <c r="F623" s="4"/>
      <c r="G623" s="4"/>
      <c r="H623" s="4"/>
      <c r="I623" s="4"/>
      <c r="J623" s="4"/>
      <c r="K623" s="4"/>
      <c r="L623" s="6">
        <v>25</v>
      </c>
      <c r="M623" s="6">
        <v>25</v>
      </c>
      <c r="N623" s="6">
        <v>25</v>
      </c>
      <c r="O623" s="2"/>
    </row>
    <row r="624" spans="1:15" s="19" customFormat="1" ht="25.5" outlineLevel="1" x14ac:dyDescent="0.25">
      <c r="A624" s="24">
        <v>614</v>
      </c>
      <c r="B624" s="15" t="s">
        <v>592</v>
      </c>
      <c r="C624" s="16" t="s">
        <v>593</v>
      </c>
      <c r="D624" s="16"/>
      <c r="E624" s="16"/>
      <c r="F624" s="4"/>
      <c r="G624" s="4"/>
      <c r="H624" s="4"/>
      <c r="I624" s="4"/>
      <c r="J624" s="4"/>
      <c r="K624" s="4"/>
      <c r="L624" s="17">
        <f>L625</f>
        <v>46436.97</v>
      </c>
      <c r="M624" s="17">
        <f t="shared" ref="M624:N624" si="354">M625</f>
        <v>47342.23</v>
      </c>
      <c r="N624" s="17">
        <f t="shared" si="354"/>
        <v>49207.34</v>
      </c>
      <c r="O624" s="18"/>
    </row>
    <row r="625" spans="1:15" ht="38.25" outlineLevel="2" x14ac:dyDescent="0.25">
      <c r="A625" s="25">
        <v>615</v>
      </c>
      <c r="B625" s="7" t="s">
        <v>276</v>
      </c>
      <c r="C625" s="4" t="s">
        <v>593</v>
      </c>
      <c r="D625" s="4" t="s">
        <v>277</v>
      </c>
      <c r="E625" s="4"/>
      <c r="F625" s="4"/>
      <c r="G625" s="4"/>
      <c r="H625" s="4"/>
      <c r="I625" s="4"/>
      <c r="J625" s="4"/>
      <c r="K625" s="4"/>
      <c r="L625" s="6">
        <f>L626</f>
        <v>46436.97</v>
      </c>
      <c r="M625" s="6">
        <f t="shared" ref="M625:N625" si="355">M626</f>
        <v>47342.23</v>
      </c>
      <c r="N625" s="6">
        <f t="shared" si="355"/>
        <v>49207.34</v>
      </c>
      <c r="O625" s="2"/>
    </row>
    <row r="626" spans="1:15" ht="51" outlineLevel="3" x14ac:dyDescent="0.25">
      <c r="A626" s="25">
        <v>616</v>
      </c>
      <c r="B626" s="7" t="s">
        <v>594</v>
      </c>
      <c r="C626" s="4" t="s">
        <v>593</v>
      </c>
      <c r="D626" s="4" t="s">
        <v>595</v>
      </c>
      <c r="E626" s="4"/>
      <c r="F626" s="4"/>
      <c r="G626" s="4"/>
      <c r="H626" s="4"/>
      <c r="I626" s="4"/>
      <c r="J626" s="4"/>
      <c r="K626" s="4"/>
      <c r="L626" s="6">
        <f>L627</f>
        <v>46436.97</v>
      </c>
      <c r="M626" s="6">
        <f t="shared" ref="M626:N626" si="356">M627</f>
        <v>47342.23</v>
      </c>
      <c r="N626" s="6">
        <f t="shared" si="356"/>
        <v>49207.34</v>
      </c>
      <c r="O626" s="2"/>
    </row>
    <row r="627" spans="1:15" ht="25.5" outlineLevel="4" x14ac:dyDescent="0.25">
      <c r="A627" s="25">
        <v>617</v>
      </c>
      <c r="B627" s="7" t="s">
        <v>596</v>
      </c>
      <c r="C627" s="4" t="s">
        <v>593</v>
      </c>
      <c r="D627" s="4" t="s">
        <v>597</v>
      </c>
      <c r="E627" s="4"/>
      <c r="F627" s="4"/>
      <c r="G627" s="4"/>
      <c r="H627" s="4"/>
      <c r="I627" s="4"/>
      <c r="J627" s="4"/>
      <c r="K627" s="4"/>
      <c r="L627" s="6">
        <f>L628+L629</f>
        <v>46436.97</v>
      </c>
      <c r="M627" s="6">
        <f t="shared" ref="M627:N627" si="357">M628+M629</f>
        <v>47342.23</v>
      </c>
      <c r="N627" s="6">
        <f t="shared" si="357"/>
        <v>49207.34</v>
      </c>
      <c r="O627" s="2"/>
    </row>
    <row r="628" spans="1:15" ht="25.5" outlineLevel="5" x14ac:dyDescent="0.25">
      <c r="A628" s="25">
        <v>618</v>
      </c>
      <c r="B628" s="7" t="s">
        <v>115</v>
      </c>
      <c r="C628" s="4" t="s">
        <v>593</v>
      </c>
      <c r="D628" s="4" t="s">
        <v>597</v>
      </c>
      <c r="E628" s="4" t="s">
        <v>116</v>
      </c>
      <c r="F628" s="4"/>
      <c r="G628" s="4"/>
      <c r="H628" s="4"/>
      <c r="I628" s="4"/>
      <c r="J628" s="4"/>
      <c r="K628" s="4"/>
      <c r="L628" s="6">
        <v>45239</v>
      </c>
      <c r="M628" s="6">
        <v>46125.8</v>
      </c>
      <c r="N628" s="6">
        <v>47971.7</v>
      </c>
      <c r="O628" s="2"/>
    </row>
    <row r="629" spans="1:15" ht="38.25" outlineLevel="5" x14ac:dyDescent="0.25">
      <c r="A629" s="25">
        <v>619</v>
      </c>
      <c r="B629" s="7" t="s">
        <v>21</v>
      </c>
      <c r="C629" s="4" t="s">
        <v>593</v>
      </c>
      <c r="D629" s="4" t="s">
        <v>597</v>
      </c>
      <c r="E629" s="4" t="s">
        <v>22</v>
      </c>
      <c r="F629" s="4"/>
      <c r="G629" s="4"/>
      <c r="H629" s="4"/>
      <c r="I629" s="4"/>
      <c r="J629" s="4"/>
      <c r="K629" s="4"/>
      <c r="L629" s="6">
        <v>1197.97</v>
      </c>
      <c r="M629" s="6">
        <v>1216.43</v>
      </c>
      <c r="N629" s="6">
        <v>1235.6400000000001</v>
      </c>
      <c r="O629" s="2"/>
    </row>
    <row r="630" spans="1:15" s="19" customFormat="1" x14ac:dyDescent="0.25">
      <c r="A630" s="24">
        <v>620</v>
      </c>
      <c r="B630" s="15" t="s">
        <v>598</v>
      </c>
      <c r="C630" s="16" t="s">
        <v>599</v>
      </c>
      <c r="D630" s="16"/>
      <c r="E630" s="16"/>
      <c r="F630" s="4"/>
      <c r="G630" s="4"/>
      <c r="H630" s="4"/>
      <c r="I630" s="4"/>
      <c r="J630" s="4"/>
      <c r="K630" s="4"/>
      <c r="L630" s="17">
        <f>L631</f>
        <v>378.2</v>
      </c>
      <c r="M630" s="17">
        <f t="shared" ref="M630:N630" si="358">M631</f>
        <v>389.9</v>
      </c>
      <c r="N630" s="17">
        <f t="shared" si="358"/>
        <v>402</v>
      </c>
      <c r="O630" s="18"/>
    </row>
    <row r="631" spans="1:15" s="19" customFormat="1" outlineLevel="1" x14ac:dyDescent="0.25">
      <c r="A631" s="24">
        <v>621</v>
      </c>
      <c r="B631" s="15" t="s">
        <v>600</v>
      </c>
      <c r="C631" s="16" t="s">
        <v>601</v>
      </c>
      <c r="D631" s="16"/>
      <c r="E631" s="16"/>
      <c r="F631" s="4"/>
      <c r="G631" s="4"/>
      <c r="H631" s="4"/>
      <c r="I631" s="4"/>
      <c r="J631" s="4"/>
      <c r="K631" s="4"/>
      <c r="L631" s="17">
        <f>L632</f>
        <v>378.2</v>
      </c>
      <c r="M631" s="17">
        <f t="shared" ref="M631:N631" si="359">M632</f>
        <v>389.9</v>
      </c>
      <c r="N631" s="17">
        <f t="shared" si="359"/>
        <v>402</v>
      </c>
      <c r="O631" s="18"/>
    </row>
    <row r="632" spans="1:15" ht="51" outlineLevel="2" x14ac:dyDescent="0.25">
      <c r="A632" s="25">
        <v>622</v>
      </c>
      <c r="B632" s="7" t="s">
        <v>143</v>
      </c>
      <c r="C632" s="4" t="s">
        <v>601</v>
      </c>
      <c r="D632" s="4" t="s">
        <v>144</v>
      </c>
      <c r="E632" s="4"/>
      <c r="F632" s="4"/>
      <c r="G632" s="4"/>
      <c r="H632" s="4"/>
      <c r="I632" s="4"/>
      <c r="J632" s="4"/>
      <c r="K632" s="4"/>
      <c r="L632" s="6">
        <f>L633</f>
        <v>378.2</v>
      </c>
      <c r="M632" s="6">
        <f t="shared" ref="M632:N632" si="360">M633</f>
        <v>389.9</v>
      </c>
      <c r="N632" s="6">
        <f t="shared" si="360"/>
        <v>402</v>
      </c>
      <c r="O632" s="2"/>
    </row>
    <row r="633" spans="1:15" ht="38.25" outlineLevel="3" x14ac:dyDescent="0.25">
      <c r="A633" s="25">
        <v>623</v>
      </c>
      <c r="B633" s="7" t="s">
        <v>493</v>
      </c>
      <c r="C633" s="4" t="s">
        <v>601</v>
      </c>
      <c r="D633" s="4" t="s">
        <v>494</v>
      </c>
      <c r="E633" s="4"/>
      <c r="F633" s="4"/>
      <c r="G633" s="4"/>
      <c r="H633" s="4"/>
      <c r="I633" s="4"/>
      <c r="J633" s="4"/>
      <c r="K633" s="4"/>
      <c r="L633" s="6">
        <f>L634+L636</f>
        <v>378.2</v>
      </c>
      <c r="M633" s="6">
        <f t="shared" ref="M633:N633" si="361">M634+M636</f>
        <v>389.9</v>
      </c>
      <c r="N633" s="6">
        <f t="shared" si="361"/>
        <v>402</v>
      </c>
      <c r="O633" s="2"/>
    </row>
    <row r="634" spans="1:15" outlineLevel="4" x14ac:dyDescent="0.25">
      <c r="A634" s="25">
        <v>624</v>
      </c>
      <c r="B634" s="7" t="s">
        <v>602</v>
      </c>
      <c r="C634" s="4" t="s">
        <v>601</v>
      </c>
      <c r="D634" s="4" t="s">
        <v>603</v>
      </c>
      <c r="E634" s="4"/>
      <c r="F634" s="4"/>
      <c r="G634" s="4"/>
      <c r="H634" s="4"/>
      <c r="I634" s="4"/>
      <c r="J634" s="4"/>
      <c r="K634" s="4"/>
      <c r="L634" s="6">
        <f>L635</f>
        <v>291.2</v>
      </c>
      <c r="M634" s="6">
        <f t="shared" ref="M634:N634" si="362">M635</f>
        <v>302.89999999999998</v>
      </c>
      <c r="N634" s="6">
        <f t="shared" si="362"/>
        <v>315</v>
      </c>
      <c r="O634" s="2"/>
    </row>
    <row r="635" spans="1:15" ht="38.25" outlineLevel="5" x14ac:dyDescent="0.25">
      <c r="A635" s="25">
        <v>625</v>
      </c>
      <c r="B635" s="7" t="s">
        <v>21</v>
      </c>
      <c r="C635" s="4" t="s">
        <v>601</v>
      </c>
      <c r="D635" s="4" t="s">
        <v>603</v>
      </c>
      <c r="E635" s="4" t="s">
        <v>22</v>
      </c>
      <c r="F635" s="4"/>
      <c r="G635" s="4"/>
      <c r="H635" s="4"/>
      <c r="I635" s="4"/>
      <c r="J635" s="4"/>
      <c r="K635" s="4"/>
      <c r="L635" s="6">
        <v>291.2</v>
      </c>
      <c r="M635" s="6">
        <v>302.89999999999998</v>
      </c>
      <c r="N635" s="6">
        <v>315</v>
      </c>
      <c r="O635" s="2"/>
    </row>
    <row r="636" spans="1:15" ht="51" outlineLevel="4" x14ac:dyDescent="0.25">
      <c r="A636" s="25">
        <v>626</v>
      </c>
      <c r="B636" s="7" t="s">
        <v>604</v>
      </c>
      <c r="C636" s="4" t="s">
        <v>601</v>
      </c>
      <c r="D636" s="4" t="s">
        <v>605</v>
      </c>
      <c r="E636" s="4"/>
      <c r="F636" s="4"/>
      <c r="G636" s="4"/>
      <c r="H636" s="4"/>
      <c r="I636" s="4"/>
      <c r="J636" s="4"/>
      <c r="K636" s="4"/>
      <c r="L636" s="6">
        <f>L637</f>
        <v>87</v>
      </c>
      <c r="M636" s="6">
        <f t="shared" ref="M636:N636" si="363">M637</f>
        <v>87</v>
      </c>
      <c r="N636" s="6">
        <f t="shared" si="363"/>
        <v>87</v>
      </c>
      <c r="O636" s="2"/>
    </row>
    <row r="637" spans="1:15" ht="38.25" outlineLevel="5" x14ac:dyDescent="0.25">
      <c r="A637" s="25">
        <v>627</v>
      </c>
      <c r="B637" s="7" t="s">
        <v>21</v>
      </c>
      <c r="C637" s="4" t="s">
        <v>601</v>
      </c>
      <c r="D637" s="4" t="s">
        <v>605</v>
      </c>
      <c r="E637" s="4" t="s">
        <v>22</v>
      </c>
      <c r="F637" s="4"/>
      <c r="G637" s="4"/>
      <c r="H637" s="4"/>
      <c r="I637" s="4"/>
      <c r="J637" s="4"/>
      <c r="K637" s="4"/>
      <c r="L637" s="6">
        <v>87</v>
      </c>
      <c r="M637" s="6">
        <v>87</v>
      </c>
      <c r="N637" s="6">
        <v>87</v>
      </c>
      <c r="O637" s="2"/>
    </row>
    <row r="638" spans="1:15" s="19" customFormat="1" x14ac:dyDescent="0.25">
      <c r="A638" s="24">
        <v>628</v>
      </c>
      <c r="B638" s="15" t="s">
        <v>606</v>
      </c>
      <c r="C638" s="16" t="s">
        <v>607</v>
      </c>
      <c r="D638" s="16"/>
      <c r="E638" s="16"/>
      <c r="F638" s="4"/>
      <c r="G638" s="4"/>
      <c r="H638" s="4"/>
      <c r="I638" s="4"/>
      <c r="J638" s="4"/>
      <c r="K638" s="4"/>
      <c r="L638" s="17">
        <f>L639+L645+L650+L676+L691</f>
        <v>179519.52000000002</v>
      </c>
      <c r="M638" s="17">
        <f t="shared" ref="M638:N638" si="364">M639+M645+M650+M676+M691</f>
        <v>184919.22999999998</v>
      </c>
      <c r="N638" s="17">
        <f t="shared" si="364"/>
        <v>191128.54999999996</v>
      </c>
      <c r="O638" s="18"/>
    </row>
    <row r="639" spans="1:15" s="19" customFormat="1" outlineLevel="1" x14ac:dyDescent="0.25">
      <c r="A639" s="24">
        <v>629</v>
      </c>
      <c r="B639" s="15" t="s">
        <v>608</v>
      </c>
      <c r="C639" s="16" t="s">
        <v>609</v>
      </c>
      <c r="D639" s="16"/>
      <c r="E639" s="16"/>
      <c r="F639" s="4"/>
      <c r="G639" s="4"/>
      <c r="H639" s="4"/>
      <c r="I639" s="4"/>
      <c r="J639" s="4"/>
      <c r="K639" s="4"/>
      <c r="L639" s="17">
        <f>L640</f>
        <v>15257.87</v>
      </c>
      <c r="M639" s="17">
        <f t="shared" ref="M639:N639" si="365">M640</f>
        <v>15932.64</v>
      </c>
      <c r="N639" s="17">
        <f t="shared" si="365"/>
        <v>16502.91</v>
      </c>
      <c r="O639" s="18"/>
    </row>
    <row r="640" spans="1:15" ht="51" outlineLevel="2" x14ac:dyDescent="0.25">
      <c r="A640" s="25">
        <v>630</v>
      </c>
      <c r="B640" s="7" t="s">
        <v>610</v>
      </c>
      <c r="C640" s="4" t="s">
        <v>609</v>
      </c>
      <c r="D640" s="4" t="s">
        <v>611</v>
      </c>
      <c r="E640" s="4"/>
      <c r="F640" s="4"/>
      <c r="G640" s="4"/>
      <c r="H640" s="4"/>
      <c r="I640" s="4"/>
      <c r="J640" s="4"/>
      <c r="K640" s="4"/>
      <c r="L640" s="6">
        <f>L641</f>
        <v>15257.87</v>
      </c>
      <c r="M640" s="6">
        <f t="shared" ref="M640:N640" si="366">M641</f>
        <v>15932.64</v>
      </c>
      <c r="N640" s="6">
        <f t="shared" si="366"/>
        <v>16502.91</v>
      </c>
      <c r="O640" s="2"/>
    </row>
    <row r="641" spans="1:15" ht="38.25" outlineLevel="3" x14ac:dyDescent="0.25">
      <c r="A641" s="25">
        <v>631</v>
      </c>
      <c r="B641" s="7" t="s">
        <v>612</v>
      </c>
      <c r="C641" s="4" t="s">
        <v>609</v>
      </c>
      <c r="D641" s="4" t="s">
        <v>613</v>
      </c>
      <c r="E641" s="4"/>
      <c r="F641" s="4"/>
      <c r="G641" s="4"/>
      <c r="H641" s="4"/>
      <c r="I641" s="4"/>
      <c r="J641" s="4"/>
      <c r="K641" s="4"/>
      <c r="L641" s="6">
        <f>L642</f>
        <v>15257.87</v>
      </c>
      <c r="M641" s="6">
        <f t="shared" ref="M641:N641" si="367">M642</f>
        <v>15932.64</v>
      </c>
      <c r="N641" s="6">
        <f t="shared" si="367"/>
        <v>16502.91</v>
      </c>
      <c r="O641" s="2"/>
    </row>
    <row r="642" spans="1:15" ht="25.5" outlineLevel="4" x14ac:dyDescent="0.25">
      <c r="A642" s="25">
        <v>632</v>
      </c>
      <c r="B642" s="7" t="s">
        <v>614</v>
      </c>
      <c r="C642" s="4" t="s">
        <v>609</v>
      </c>
      <c r="D642" s="4" t="s">
        <v>615</v>
      </c>
      <c r="E642" s="4"/>
      <c r="F642" s="4"/>
      <c r="G642" s="4"/>
      <c r="H642" s="4"/>
      <c r="I642" s="4"/>
      <c r="J642" s="4"/>
      <c r="K642" s="4"/>
      <c r="L642" s="6">
        <f>L643+L644</f>
        <v>15257.87</v>
      </c>
      <c r="M642" s="6">
        <f t="shared" ref="M642:N642" si="368">M643+M644</f>
        <v>15932.64</v>
      </c>
      <c r="N642" s="6">
        <f t="shared" si="368"/>
        <v>16502.91</v>
      </c>
      <c r="O642" s="2"/>
    </row>
    <row r="643" spans="1:15" ht="38.25" outlineLevel="5" x14ac:dyDescent="0.25">
      <c r="A643" s="25">
        <v>633</v>
      </c>
      <c r="B643" s="7" t="s">
        <v>21</v>
      </c>
      <c r="C643" s="4" t="s">
        <v>609</v>
      </c>
      <c r="D643" s="4" t="s">
        <v>615</v>
      </c>
      <c r="E643" s="4" t="s">
        <v>22</v>
      </c>
      <c r="F643" s="4"/>
      <c r="G643" s="4"/>
      <c r="H643" s="4"/>
      <c r="I643" s="4"/>
      <c r="J643" s="4"/>
      <c r="K643" s="4"/>
      <c r="L643" s="6">
        <v>28.58</v>
      </c>
      <c r="M643" s="6">
        <v>29.72</v>
      </c>
      <c r="N643" s="6">
        <v>30.91</v>
      </c>
      <c r="O643" s="2"/>
    </row>
    <row r="644" spans="1:15" ht="25.5" outlineLevel="5" x14ac:dyDescent="0.25">
      <c r="A644" s="25">
        <v>634</v>
      </c>
      <c r="B644" s="7" t="s">
        <v>616</v>
      </c>
      <c r="C644" s="4" t="s">
        <v>609</v>
      </c>
      <c r="D644" s="4" t="s">
        <v>615</v>
      </c>
      <c r="E644" s="4" t="s">
        <v>617</v>
      </c>
      <c r="F644" s="4"/>
      <c r="G644" s="4"/>
      <c r="H644" s="4"/>
      <c r="I644" s="4"/>
      <c r="J644" s="4"/>
      <c r="K644" s="4"/>
      <c r="L644" s="6">
        <v>15229.29</v>
      </c>
      <c r="M644" s="6">
        <v>15902.92</v>
      </c>
      <c r="N644" s="6">
        <v>16472</v>
      </c>
      <c r="O644" s="2"/>
    </row>
    <row r="645" spans="1:15" s="19" customFormat="1" outlineLevel="1" x14ac:dyDescent="0.25">
      <c r="A645" s="24">
        <v>635</v>
      </c>
      <c r="B645" s="15" t="s">
        <v>618</v>
      </c>
      <c r="C645" s="16" t="s">
        <v>619</v>
      </c>
      <c r="D645" s="16"/>
      <c r="E645" s="16"/>
      <c r="F645" s="4"/>
      <c r="G645" s="4"/>
      <c r="H645" s="4"/>
      <c r="I645" s="4"/>
      <c r="J645" s="4"/>
      <c r="K645" s="4"/>
      <c r="L645" s="17">
        <f>L646</f>
        <v>5884.3</v>
      </c>
      <c r="M645" s="17">
        <f t="shared" ref="M645:N645" si="369">M646</f>
        <v>5970.2</v>
      </c>
      <c r="N645" s="17">
        <f t="shared" si="369"/>
        <v>6176.3</v>
      </c>
      <c r="O645" s="18"/>
    </row>
    <row r="646" spans="1:15" ht="51" outlineLevel="2" x14ac:dyDescent="0.25">
      <c r="A646" s="25">
        <v>636</v>
      </c>
      <c r="B646" s="7" t="s">
        <v>183</v>
      </c>
      <c r="C646" s="4" t="s">
        <v>619</v>
      </c>
      <c r="D646" s="4" t="s">
        <v>184</v>
      </c>
      <c r="E646" s="4"/>
      <c r="F646" s="4"/>
      <c r="G646" s="4"/>
      <c r="H646" s="4"/>
      <c r="I646" s="4"/>
      <c r="J646" s="4"/>
      <c r="K646" s="4"/>
      <c r="L646" s="6">
        <f>L647</f>
        <v>5884.3</v>
      </c>
      <c r="M646" s="6">
        <f t="shared" ref="M646:N646" si="370">M647</f>
        <v>5970.2</v>
      </c>
      <c r="N646" s="6">
        <f t="shared" si="370"/>
        <v>6176.3</v>
      </c>
      <c r="O646" s="2"/>
    </row>
    <row r="647" spans="1:15" ht="51" outlineLevel="3" x14ac:dyDescent="0.25">
      <c r="A647" s="25">
        <v>637</v>
      </c>
      <c r="B647" s="7" t="s">
        <v>620</v>
      </c>
      <c r="C647" s="4" t="s">
        <v>619</v>
      </c>
      <c r="D647" s="4" t="s">
        <v>621</v>
      </c>
      <c r="E647" s="4"/>
      <c r="F647" s="4"/>
      <c r="G647" s="4"/>
      <c r="H647" s="4"/>
      <c r="I647" s="4"/>
      <c r="J647" s="4"/>
      <c r="K647" s="4"/>
      <c r="L647" s="6">
        <f>L648</f>
        <v>5884.3</v>
      </c>
      <c r="M647" s="6">
        <f t="shared" ref="M647:N647" si="371">M648</f>
        <v>5970.2</v>
      </c>
      <c r="N647" s="6">
        <f t="shared" si="371"/>
        <v>6176.3</v>
      </c>
      <c r="O647" s="2"/>
    </row>
    <row r="648" spans="1:15" ht="38.25" outlineLevel="4" x14ac:dyDescent="0.25">
      <c r="A648" s="25">
        <v>638</v>
      </c>
      <c r="B648" s="7" t="s">
        <v>622</v>
      </c>
      <c r="C648" s="4" t="s">
        <v>619</v>
      </c>
      <c r="D648" s="4" t="s">
        <v>623</v>
      </c>
      <c r="E648" s="4"/>
      <c r="F648" s="4"/>
      <c r="G648" s="4"/>
      <c r="H648" s="4"/>
      <c r="I648" s="4"/>
      <c r="J648" s="4"/>
      <c r="K648" s="4"/>
      <c r="L648" s="6">
        <f>L649</f>
        <v>5884.3</v>
      </c>
      <c r="M648" s="6">
        <f t="shared" ref="M648:N648" si="372">M649</f>
        <v>5970.2</v>
      </c>
      <c r="N648" s="6">
        <f t="shared" si="372"/>
        <v>6176.3</v>
      </c>
      <c r="O648" s="2"/>
    </row>
    <row r="649" spans="1:15" outlineLevel="5" x14ac:dyDescent="0.25">
      <c r="A649" s="25">
        <v>639</v>
      </c>
      <c r="B649" s="7" t="s">
        <v>121</v>
      </c>
      <c r="C649" s="4" t="s">
        <v>619</v>
      </c>
      <c r="D649" s="4" t="s">
        <v>623</v>
      </c>
      <c r="E649" s="4" t="s">
        <v>122</v>
      </c>
      <c r="F649" s="4"/>
      <c r="G649" s="4"/>
      <c r="H649" s="4"/>
      <c r="I649" s="4"/>
      <c r="J649" s="4"/>
      <c r="K649" s="4"/>
      <c r="L649" s="6">
        <v>5884.3</v>
      </c>
      <c r="M649" s="6">
        <v>5970.2</v>
      </c>
      <c r="N649" s="6">
        <v>6176.3</v>
      </c>
      <c r="O649" s="2"/>
    </row>
    <row r="650" spans="1:15" s="19" customFormat="1" outlineLevel="1" x14ac:dyDescent="0.25">
      <c r="A650" s="24">
        <v>640</v>
      </c>
      <c r="B650" s="15" t="s">
        <v>624</v>
      </c>
      <c r="C650" s="16" t="s">
        <v>625</v>
      </c>
      <c r="D650" s="16"/>
      <c r="E650" s="16"/>
      <c r="F650" s="4"/>
      <c r="G650" s="4"/>
      <c r="H650" s="4"/>
      <c r="I650" s="4"/>
      <c r="J650" s="4"/>
      <c r="K650" s="4"/>
      <c r="L650" s="17">
        <f>L651+L672</f>
        <v>143607.98000000001</v>
      </c>
      <c r="M650" s="17">
        <f t="shared" ref="M650:N650" si="373">M651+M672</f>
        <v>148190.87</v>
      </c>
      <c r="N650" s="17">
        <f t="shared" si="373"/>
        <v>152971.09999999998</v>
      </c>
      <c r="O650" s="18"/>
    </row>
    <row r="651" spans="1:15" ht="51" outlineLevel="2" x14ac:dyDescent="0.25">
      <c r="A651" s="25">
        <v>641</v>
      </c>
      <c r="B651" s="7" t="s">
        <v>610</v>
      </c>
      <c r="C651" s="4" t="s">
        <v>625</v>
      </c>
      <c r="D651" s="4" t="s">
        <v>611</v>
      </c>
      <c r="E651" s="4"/>
      <c r="F651" s="4"/>
      <c r="G651" s="4"/>
      <c r="H651" s="4"/>
      <c r="I651" s="4"/>
      <c r="J651" s="4"/>
      <c r="K651" s="4"/>
      <c r="L651" s="6">
        <f>L652+L660</f>
        <v>143499.20000000001</v>
      </c>
      <c r="M651" s="6">
        <f t="shared" ref="M651:N651" si="374">M652+M660</f>
        <v>148105.4</v>
      </c>
      <c r="N651" s="6">
        <f t="shared" si="374"/>
        <v>152971.09999999998</v>
      </c>
      <c r="O651" s="2"/>
    </row>
    <row r="652" spans="1:15" ht="38.25" outlineLevel="3" x14ac:dyDescent="0.25">
      <c r="A652" s="25">
        <v>642</v>
      </c>
      <c r="B652" s="7" t="s">
        <v>612</v>
      </c>
      <c r="C652" s="4" t="s">
        <v>625</v>
      </c>
      <c r="D652" s="4" t="s">
        <v>613</v>
      </c>
      <c r="E652" s="4"/>
      <c r="F652" s="4"/>
      <c r="G652" s="4"/>
      <c r="H652" s="4"/>
      <c r="I652" s="4"/>
      <c r="J652" s="4"/>
      <c r="K652" s="4"/>
      <c r="L652" s="6">
        <f>L653+L655+L658</f>
        <v>1812.3</v>
      </c>
      <c r="M652" s="6">
        <f t="shared" ref="M652:N652" si="375">M653+M655+M658</f>
        <v>1884.3</v>
      </c>
      <c r="N652" s="6">
        <f t="shared" si="375"/>
        <v>1956.3</v>
      </c>
      <c r="O652" s="2"/>
    </row>
    <row r="653" spans="1:15" ht="38.25" outlineLevel="4" x14ac:dyDescent="0.25">
      <c r="A653" s="25">
        <v>643</v>
      </c>
      <c r="B653" s="7" t="s">
        <v>626</v>
      </c>
      <c r="C653" s="4" t="s">
        <v>625</v>
      </c>
      <c r="D653" s="4" t="s">
        <v>627</v>
      </c>
      <c r="E653" s="4"/>
      <c r="F653" s="4"/>
      <c r="G653" s="4"/>
      <c r="H653" s="4"/>
      <c r="I653" s="4"/>
      <c r="J653" s="4"/>
      <c r="K653" s="4"/>
      <c r="L653" s="6">
        <f>L654</f>
        <v>1250</v>
      </c>
      <c r="M653" s="6">
        <f t="shared" ref="M653:N653" si="376">M654</f>
        <v>1250</v>
      </c>
      <c r="N653" s="6">
        <f t="shared" si="376"/>
        <v>1250</v>
      </c>
      <c r="O653" s="2"/>
    </row>
    <row r="654" spans="1:15" ht="25.5" outlineLevel="5" x14ac:dyDescent="0.25">
      <c r="A654" s="25">
        <v>644</v>
      </c>
      <c r="B654" s="7" t="s">
        <v>628</v>
      </c>
      <c r="C654" s="4" t="s">
        <v>625</v>
      </c>
      <c r="D654" s="4" t="s">
        <v>627</v>
      </c>
      <c r="E654" s="4" t="s">
        <v>629</v>
      </c>
      <c r="F654" s="4"/>
      <c r="G654" s="4"/>
      <c r="H654" s="4"/>
      <c r="I654" s="4"/>
      <c r="J654" s="4"/>
      <c r="K654" s="4"/>
      <c r="L654" s="6">
        <v>1250</v>
      </c>
      <c r="M654" s="6">
        <v>1250</v>
      </c>
      <c r="N654" s="6">
        <v>1250</v>
      </c>
      <c r="O654" s="2"/>
    </row>
    <row r="655" spans="1:15" ht="51" outlineLevel="4" x14ac:dyDescent="0.25">
      <c r="A655" s="25">
        <v>645</v>
      </c>
      <c r="B655" s="7" t="s">
        <v>630</v>
      </c>
      <c r="C655" s="4" t="s">
        <v>625</v>
      </c>
      <c r="D655" s="4" t="s">
        <v>631</v>
      </c>
      <c r="E655" s="4"/>
      <c r="F655" s="4"/>
      <c r="G655" s="4"/>
      <c r="H655" s="4"/>
      <c r="I655" s="4"/>
      <c r="J655" s="4"/>
      <c r="K655" s="4"/>
      <c r="L655" s="6">
        <f>L656+L657</f>
        <v>512.29999999999995</v>
      </c>
      <c r="M655" s="6">
        <f t="shared" ref="M655:N655" si="377">M656+M657</f>
        <v>584.29999999999995</v>
      </c>
      <c r="N655" s="6">
        <f t="shared" si="377"/>
        <v>656.3</v>
      </c>
      <c r="O655" s="2"/>
    </row>
    <row r="656" spans="1:15" ht="38.25" outlineLevel="5" x14ac:dyDescent="0.25">
      <c r="A656" s="25">
        <v>646</v>
      </c>
      <c r="B656" s="7" t="s">
        <v>21</v>
      </c>
      <c r="C656" s="4" t="s">
        <v>625</v>
      </c>
      <c r="D656" s="4" t="s">
        <v>631</v>
      </c>
      <c r="E656" s="4" t="s">
        <v>22</v>
      </c>
      <c r="F656" s="4"/>
      <c r="G656" s="4"/>
      <c r="H656" s="4"/>
      <c r="I656" s="4"/>
      <c r="J656" s="4"/>
      <c r="K656" s="4"/>
      <c r="L656" s="6">
        <v>2.2999999999999998</v>
      </c>
      <c r="M656" s="6">
        <v>2.2999999999999998</v>
      </c>
      <c r="N656" s="6">
        <v>2.2999999999999998</v>
      </c>
      <c r="O656" s="2"/>
    </row>
    <row r="657" spans="1:15" ht="25.5" outlineLevel="5" x14ac:dyDescent="0.25">
      <c r="A657" s="25">
        <v>647</v>
      </c>
      <c r="B657" s="7" t="s">
        <v>628</v>
      </c>
      <c r="C657" s="4" t="s">
        <v>625</v>
      </c>
      <c r="D657" s="4" t="s">
        <v>631</v>
      </c>
      <c r="E657" s="4" t="s">
        <v>629</v>
      </c>
      <c r="F657" s="4"/>
      <c r="G657" s="4"/>
      <c r="H657" s="4"/>
      <c r="I657" s="4"/>
      <c r="J657" s="4"/>
      <c r="K657" s="4"/>
      <c r="L657" s="6">
        <v>510</v>
      </c>
      <c r="M657" s="6">
        <v>582</v>
      </c>
      <c r="N657" s="6">
        <v>654</v>
      </c>
      <c r="O657" s="2"/>
    </row>
    <row r="658" spans="1:15" ht="51" outlineLevel="4" x14ac:dyDescent="0.25">
      <c r="A658" s="25">
        <v>648</v>
      </c>
      <c r="B658" s="7" t="s">
        <v>632</v>
      </c>
      <c r="C658" s="4" t="s">
        <v>625</v>
      </c>
      <c r="D658" s="4" t="s">
        <v>633</v>
      </c>
      <c r="E658" s="4"/>
      <c r="F658" s="4"/>
      <c r="G658" s="4"/>
      <c r="H658" s="4"/>
      <c r="I658" s="4"/>
      <c r="J658" s="4"/>
      <c r="K658" s="4"/>
      <c r="L658" s="6">
        <f>L659</f>
        <v>50</v>
      </c>
      <c r="M658" s="6">
        <f t="shared" ref="M658:N658" si="378">M659</f>
        <v>50</v>
      </c>
      <c r="N658" s="6">
        <f t="shared" si="378"/>
        <v>50</v>
      </c>
      <c r="O658" s="2"/>
    </row>
    <row r="659" spans="1:15" ht="25.5" outlineLevel="5" x14ac:dyDescent="0.25">
      <c r="A659" s="25">
        <v>649</v>
      </c>
      <c r="B659" s="7" t="s">
        <v>616</v>
      </c>
      <c r="C659" s="4" t="s">
        <v>625</v>
      </c>
      <c r="D659" s="4" t="s">
        <v>633</v>
      </c>
      <c r="E659" s="4" t="s">
        <v>617</v>
      </c>
      <c r="F659" s="4"/>
      <c r="G659" s="4"/>
      <c r="H659" s="4"/>
      <c r="I659" s="4"/>
      <c r="J659" s="4"/>
      <c r="K659" s="4"/>
      <c r="L659" s="6">
        <v>50</v>
      </c>
      <c r="M659" s="6">
        <v>50</v>
      </c>
      <c r="N659" s="6">
        <v>50</v>
      </c>
      <c r="O659" s="2"/>
    </row>
    <row r="660" spans="1:15" ht="38.25" outlineLevel="3" x14ac:dyDescent="0.25">
      <c r="A660" s="25">
        <v>650</v>
      </c>
      <c r="B660" s="7" t="s">
        <v>634</v>
      </c>
      <c r="C660" s="4" t="s">
        <v>625</v>
      </c>
      <c r="D660" s="4" t="s">
        <v>635</v>
      </c>
      <c r="E660" s="4"/>
      <c r="F660" s="4"/>
      <c r="G660" s="4"/>
      <c r="H660" s="4"/>
      <c r="I660" s="4"/>
      <c r="J660" s="4"/>
      <c r="K660" s="4"/>
      <c r="L660" s="6">
        <f>L661+L664+L667+L670</f>
        <v>141686.90000000002</v>
      </c>
      <c r="M660" s="6">
        <f t="shared" ref="M660:N660" si="379">M661+M664+M667+M670</f>
        <v>146221.1</v>
      </c>
      <c r="N660" s="6">
        <f t="shared" si="379"/>
        <v>151014.79999999999</v>
      </c>
      <c r="O660" s="2"/>
    </row>
    <row r="661" spans="1:15" ht="51" outlineLevel="4" x14ac:dyDescent="0.25">
      <c r="A661" s="25">
        <v>651</v>
      </c>
      <c r="B661" s="7" t="s">
        <v>636</v>
      </c>
      <c r="C661" s="4" t="s">
        <v>625</v>
      </c>
      <c r="D661" s="4" t="s">
        <v>637</v>
      </c>
      <c r="E661" s="4"/>
      <c r="F661" s="4"/>
      <c r="G661" s="4"/>
      <c r="H661" s="4"/>
      <c r="I661" s="4"/>
      <c r="J661" s="4"/>
      <c r="K661" s="4"/>
      <c r="L661" s="6">
        <f>L662+L663</f>
        <v>12794.8</v>
      </c>
      <c r="M661" s="6">
        <f t="shared" ref="M661:N661" si="380">M662+M663</f>
        <v>13300.3</v>
      </c>
      <c r="N661" s="6">
        <f t="shared" si="380"/>
        <v>13833</v>
      </c>
      <c r="O661" s="2"/>
    </row>
    <row r="662" spans="1:15" ht="38.25" outlineLevel="5" x14ac:dyDescent="0.25">
      <c r="A662" s="25">
        <v>652</v>
      </c>
      <c r="B662" s="7" t="s">
        <v>21</v>
      </c>
      <c r="C662" s="4" t="s">
        <v>625</v>
      </c>
      <c r="D662" s="4" t="s">
        <v>637</v>
      </c>
      <c r="E662" s="4" t="s">
        <v>22</v>
      </c>
      <c r="F662" s="4"/>
      <c r="G662" s="4"/>
      <c r="H662" s="4"/>
      <c r="I662" s="4"/>
      <c r="J662" s="4"/>
      <c r="K662" s="4"/>
      <c r="L662" s="6">
        <v>158</v>
      </c>
      <c r="M662" s="6">
        <v>158</v>
      </c>
      <c r="N662" s="6">
        <v>165</v>
      </c>
      <c r="O662" s="2"/>
    </row>
    <row r="663" spans="1:15" ht="25.5" outlineLevel="5" x14ac:dyDescent="0.25">
      <c r="A663" s="25">
        <v>653</v>
      </c>
      <c r="B663" s="7" t="s">
        <v>616</v>
      </c>
      <c r="C663" s="4" t="s">
        <v>625</v>
      </c>
      <c r="D663" s="4" t="s">
        <v>637</v>
      </c>
      <c r="E663" s="4" t="s">
        <v>617</v>
      </c>
      <c r="F663" s="4"/>
      <c r="G663" s="4"/>
      <c r="H663" s="4"/>
      <c r="I663" s="4"/>
      <c r="J663" s="4"/>
      <c r="K663" s="4"/>
      <c r="L663" s="6">
        <v>12636.8</v>
      </c>
      <c r="M663" s="6">
        <v>13142.3</v>
      </c>
      <c r="N663" s="6">
        <v>13668</v>
      </c>
      <c r="O663" s="2"/>
    </row>
    <row r="664" spans="1:15" ht="63.75" outlineLevel="4" x14ac:dyDescent="0.25">
      <c r="A664" s="25">
        <v>654</v>
      </c>
      <c r="B664" s="7" t="s">
        <v>638</v>
      </c>
      <c r="C664" s="4" t="s">
        <v>625</v>
      </c>
      <c r="D664" s="4" t="s">
        <v>639</v>
      </c>
      <c r="E664" s="4"/>
      <c r="F664" s="4"/>
      <c r="G664" s="4"/>
      <c r="H664" s="4"/>
      <c r="I664" s="4"/>
      <c r="J664" s="4"/>
      <c r="K664" s="4"/>
      <c r="L664" s="6">
        <f>L665+L666</f>
        <v>102258.8</v>
      </c>
      <c r="M664" s="6">
        <f t="shared" ref="M664:N664" si="381">M665+M666</f>
        <v>106272.2</v>
      </c>
      <c r="N664" s="6">
        <f t="shared" si="381"/>
        <v>110410</v>
      </c>
      <c r="O664" s="2"/>
    </row>
    <row r="665" spans="1:15" ht="38.25" outlineLevel="5" x14ac:dyDescent="0.25">
      <c r="A665" s="25">
        <v>655</v>
      </c>
      <c r="B665" s="7" t="s">
        <v>21</v>
      </c>
      <c r="C665" s="4" t="s">
        <v>625</v>
      </c>
      <c r="D665" s="4" t="s">
        <v>639</v>
      </c>
      <c r="E665" s="4" t="s">
        <v>22</v>
      </c>
      <c r="F665" s="4"/>
      <c r="G665" s="4"/>
      <c r="H665" s="4"/>
      <c r="I665" s="4"/>
      <c r="J665" s="4"/>
      <c r="K665" s="4"/>
      <c r="L665" s="6">
        <v>1310</v>
      </c>
      <c r="M665" s="6">
        <v>1320</v>
      </c>
      <c r="N665" s="6">
        <v>1320</v>
      </c>
      <c r="O665" s="2"/>
    </row>
    <row r="666" spans="1:15" ht="25.5" outlineLevel="5" x14ac:dyDescent="0.25">
      <c r="A666" s="25">
        <v>656</v>
      </c>
      <c r="B666" s="7" t="s">
        <v>616</v>
      </c>
      <c r="C666" s="4" t="s">
        <v>625</v>
      </c>
      <c r="D666" s="4" t="s">
        <v>639</v>
      </c>
      <c r="E666" s="4" t="s">
        <v>617</v>
      </c>
      <c r="F666" s="4"/>
      <c r="G666" s="4"/>
      <c r="H666" s="4"/>
      <c r="I666" s="4"/>
      <c r="J666" s="4"/>
      <c r="K666" s="4"/>
      <c r="L666" s="6">
        <v>100948.8</v>
      </c>
      <c r="M666" s="6">
        <v>104952.2</v>
      </c>
      <c r="N666" s="6">
        <v>109090</v>
      </c>
      <c r="O666" s="2"/>
    </row>
    <row r="667" spans="1:15" ht="63.75" outlineLevel="4" x14ac:dyDescent="0.25">
      <c r="A667" s="25">
        <v>657</v>
      </c>
      <c r="B667" s="7" t="s">
        <v>640</v>
      </c>
      <c r="C667" s="4" t="s">
        <v>625</v>
      </c>
      <c r="D667" s="4" t="s">
        <v>641</v>
      </c>
      <c r="E667" s="4"/>
      <c r="F667" s="4"/>
      <c r="G667" s="4"/>
      <c r="H667" s="4"/>
      <c r="I667" s="4"/>
      <c r="J667" s="4"/>
      <c r="K667" s="4"/>
      <c r="L667" s="6">
        <f>L668+L669</f>
        <v>26382.6</v>
      </c>
      <c r="M667" s="6">
        <f t="shared" ref="M667:N667" si="382">M668+M669</f>
        <v>26368</v>
      </c>
      <c r="N667" s="6">
        <f t="shared" si="382"/>
        <v>26363.3</v>
      </c>
      <c r="O667" s="2"/>
    </row>
    <row r="668" spans="1:15" ht="38.25" outlineLevel="5" x14ac:dyDescent="0.25">
      <c r="A668" s="25">
        <v>658</v>
      </c>
      <c r="B668" s="7" t="s">
        <v>21</v>
      </c>
      <c r="C668" s="4" t="s">
        <v>625</v>
      </c>
      <c r="D668" s="4" t="s">
        <v>641</v>
      </c>
      <c r="E668" s="4" t="s">
        <v>22</v>
      </c>
      <c r="F668" s="4"/>
      <c r="G668" s="4"/>
      <c r="H668" s="4"/>
      <c r="I668" s="4"/>
      <c r="J668" s="4"/>
      <c r="K668" s="4"/>
      <c r="L668" s="6">
        <v>305</v>
      </c>
      <c r="M668" s="6">
        <v>305</v>
      </c>
      <c r="N668" s="6">
        <v>305</v>
      </c>
      <c r="O668" s="2"/>
    </row>
    <row r="669" spans="1:15" ht="25.5" outlineLevel="5" x14ac:dyDescent="0.25">
      <c r="A669" s="25">
        <v>659</v>
      </c>
      <c r="B669" s="7" t="s">
        <v>616</v>
      </c>
      <c r="C669" s="4" t="s">
        <v>625</v>
      </c>
      <c r="D669" s="4" t="s">
        <v>641</v>
      </c>
      <c r="E669" s="4" t="s">
        <v>617</v>
      </c>
      <c r="F669" s="4"/>
      <c r="G669" s="4"/>
      <c r="H669" s="4"/>
      <c r="I669" s="4"/>
      <c r="J669" s="4"/>
      <c r="K669" s="4"/>
      <c r="L669" s="6">
        <v>26077.599999999999</v>
      </c>
      <c r="M669" s="6">
        <v>26063</v>
      </c>
      <c r="N669" s="6">
        <v>26058.3</v>
      </c>
      <c r="O669" s="2"/>
    </row>
    <row r="670" spans="1:15" ht="114.75" outlineLevel="4" x14ac:dyDescent="0.25">
      <c r="A670" s="25">
        <v>660</v>
      </c>
      <c r="B670" s="7" t="s">
        <v>642</v>
      </c>
      <c r="C670" s="4" t="s">
        <v>625</v>
      </c>
      <c r="D670" s="4" t="s">
        <v>643</v>
      </c>
      <c r="E670" s="4"/>
      <c r="F670" s="4"/>
      <c r="G670" s="4"/>
      <c r="H670" s="4"/>
      <c r="I670" s="4"/>
      <c r="J670" s="4"/>
      <c r="K670" s="4"/>
      <c r="L670" s="6">
        <f>L671</f>
        <v>250.7</v>
      </c>
      <c r="M670" s="6">
        <f t="shared" ref="M670:N670" si="383">M671</f>
        <v>280.60000000000002</v>
      </c>
      <c r="N670" s="6">
        <f t="shared" si="383"/>
        <v>408.5</v>
      </c>
      <c r="O670" s="2"/>
    </row>
    <row r="671" spans="1:15" ht="25.5" outlineLevel="5" x14ac:dyDescent="0.25">
      <c r="A671" s="25">
        <v>661</v>
      </c>
      <c r="B671" s="7" t="s">
        <v>616</v>
      </c>
      <c r="C671" s="4" t="s">
        <v>625</v>
      </c>
      <c r="D671" s="4" t="s">
        <v>643</v>
      </c>
      <c r="E671" s="4" t="s">
        <v>617</v>
      </c>
      <c r="F671" s="4"/>
      <c r="G671" s="4"/>
      <c r="H671" s="4"/>
      <c r="I671" s="4"/>
      <c r="J671" s="4"/>
      <c r="K671" s="4"/>
      <c r="L671" s="6">
        <v>250.7</v>
      </c>
      <c r="M671" s="6">
        <v>280.60000000000002</v>
      </c>
      <c r="N671" s="6">
        <v>408.5</v>
      </c>
      <c r="O671" s="2"/>
    </row>
    <row r="672" spans="1:15" ht="51" outlineLevel="2" x14ac:dyDescent="0.25">
      <c r="A672" s="25">
        <v>662</v>
      </c>
      <c r="B672" s="7" t="s">
        <v>183</v>
      </c>
      <c r="C672" s="4" t="s">
        <v>625</v>
      </c>
      <c r="D672" s="4" t="s">
        <v>184</v>
      </c>
      <c r="E672" s="4"/>
      <c r="F672" s="4"/>
      <c r="G672" s="4"/>
      <c r="H672" s="4"/>
      <c r="I672" s="4"/>
      <c r="J672" s="4"/>
      <c r="K672" s="4"/>
      <c r="L672" s="6">
        <f>L673</f>
        <v>108.78</v>
      </c>
      <c r="M672" s="6">
        <f t="shared" ref="M672:N672" si="384">M673</f>
        <v>85.47</v>
      </c>
      <c r="N672" s="6">
        <f t="shared" si="384"/>
        <v>0</v>
      </c>
      <c r="O672" s="2"/>
    </row>
    <row r="673" spans="1:15" ht="38.25" outlineLevel="3" x14ac:dyDescent="0.25">
      <c r="A673" s="25">
        <v>663</v>
      </c>
      <c r="B673" s="7" t="s">
        <v>644</v>
      </c>
      <c r="C673" s="4" t="s">
        <v>625</v>
      </c>
      <c r="D673" s="4" t="s">
        <v>645</v>
      </c>
      <c r="E673" s="4"/>
      <c r="F673" s="4"/>
      <c r="G673" s="4"/>
      <c r="H673" s="4"/>
      <c r="I673" s="4"/>
      <c r="J673" s="4"/>
      <c r="K673" s="4"/>
      <c r="L673" s="6">
        <f>L674</f>
        <v>108.78</v>
      </c>
      <c r="M673" s="6">
        <f t="shared" ref="M673:N673" si="385">M674</f>
        <v>85.47</v>
      </c>
      <c r="N673" s="6">
        <f t="shared" si="385"/>
        <v>0</v>
      </c>
      <c r="O673" s="2"/>
    </row>
    <row r="674" spans="1:15" ht="51" outlineLevel="4" x14ac:dyDescent="0.25">
      <c r="A674" s="25">
        <v>664</v>
      </c>
      <c r="B674" s="7" t="s">
        <v>646</v>
      </c>
      <c r="C674" s="4" t="s">
        <v>625</v>
      </c>
      <c r="D674" s="4" t="s">
        <v>647</v>
      </c>
      <c r="E674" s="4"/>
      <c r="F674" s="4"/>
      <c r="G674" s="4"/>
      <c r="H674" s="4"/>
      <c r="I674" s="4"/>
      <c r="J674" s="4"/>
      <c r="K674" s="4"/>
      <c r="L674" s="6">
        <f>L675</f>
        <v>108.78</v>
      </c>
      <c r="M674" s="6">
        <f t="shared" ref="M674:N674" si="386">M675</f>
        <v>85.47</v>
      </c>
      <c r="N674" s="6">
        <f t="shared" si="386"/>
        <v>0</v>
      </c>
      <c r="O674" s="2"/>
    </row>
    <row r="675" spans="1:15" ht="25.5" outlineLevel="5" x14ac:dyDescent="0.25">
      <c r="A675" s="25">
        <v>665</v>
      </c>
      <c r="B675" s="7" t="s">
        <v>616</v>
      </c>
      <c r="C675" s="4" t="s">
        <v>625</v>
      </c>
      <c r="D675" s="4" t="s">
        <v>647</v>
      </c>
      <c r="E675" s="4" t="s">
        <v>617</v>
      </c>
      <c r="F675" s="4"/>
      <c r="G675" s="4"/>
      <c r="H675" s="4"/>
      <c r="I675" s="4"/>
      <c r="J675" s="4"/>
      <c r="K675" s="4"/>
      <c r="L675" s="6">
        <v>108.78</v>
      </c>
      <c r="M675" s="6">
        <v>85.47</v>
      </c>
      <c r="N675" s="6">
        <v>0</v>
      </c>
      <c r="O675" s="2"/>
    </row>
    <row r="676" spans="1:15" s="19" customFormat="1" outlineLevel="1" x14ac:dyDescent="0.25">
      <c r="A676" s="24">
        <v>666</v>
      </c>
      <c r="B676" s="15" t="s">
        <v>648</v>
      </c>
      <c r="C676" s="16" t="s">
        <v>649</v>
      </c>
      <c r="D676" s="16"/>
      <c r="E676" s="16"/>
      <c r="F676" s="4"/>
      <c r="G676" s="4"/>
      <c r="H676" s="4"/>
      <c r="I676" s="4"/>
      <c r="J676" s="4"/>
      <c r="K676" s="4"/>
      <c r="L676" s="17">
        <f>L677+L684</f>
        <v>3952.37</v>
      </c>
      <c r="M676" s="17">
        <f t="shared" ref="M676:N676" si="387">M677+M684</f>
        <v>3548.62</v>
      </c>
      <c r="N676" s="17">
        <f t="shared" si="387"/>
        <v>3694.24</v>
      </c>
      <c r="O676" s="18"/>
    </row>
    <row r="677" spans="1:15" ht="76.5" outlineLevel="2" x14ac:dyDescent="0.25">
      <c r="A677" s="25">
        <v>667</v>
      </c>
      <c r="B677" s="7" t="s">
        <v>78</v>
      </c>
      <c r="C677" s="4" t="s">
        <v>649</v>
      </c>
      <c r="D677" s="4" t="s">
        <v>79</v>
      </c>
      <c r="E677" s="4"/>
      <c r="F677" s="4"/>
      <c r="G677" s="4"/>
      <c r="H677" s="4"/>
      <c r="I677" s="4"/>
      <c r="J677" s="4"/>
      <c r="K677" s="4"/>
      <c r="L677" s="6">
        <f>L678+L681</f>
        <v>3052.37</v>
      </c>
      <c r="M677" s="6">
        <f t="shared" ref="M677:N677" si="388">M678+M681</f>
        <v>2648.62</v>
      </c>
      <c r="N677" s="6">
        <f t="shared" si="388"/>
        <v>2794.24</v>
      </c>
      <c r="O677" s="2"/>
    </row>
    <row r="678" spans="1:15" ht="63.75" outlineLevel="3" x14ac:dyDescent="0.25">
      <c r="A678" s="25">
        <v>668</v>
      </c>
      <c r="B678" s="7" t="s">
        <v>650</v>
      </c>
      <c r="C678" s="4" t="s">
        <v>649</v>
      </c>
      <c r="D678" s="4" t="s">
        <v>651</v>
      </c>
      <c r="E678" s="4"/>
      <c r="F678" s="4"/>
      <c r="G678" s="4"/>
      <c r="H678" s="4"/>
      <c r="I678" s="4"/>
      <c r="J678" s="4"/>
      <c r="K678" s="4"/>
      <c r="L678" s="6">
        <f>L679</f>
        <v>2448.9</v>
      </c>
      <c r="M678" s="6">
        <f t="shared" ref="M678:N678" si="389">M679</f>
        <v>2095.27</v>
      </c>
      <c r="N678" s="6">
        <f t="shared" si="389"/>
        <v>2095.27</v>
      </c>
      <c r="O678" s="2"/>
    </row>
    <row r="679" spans="1:15" ht="51" outlineLevel="4" x14ac:dyDescent="0.25">
      <c r="A679" s="25">
        <v>669</v>
      </c>
      <c r="B679" s="7" t="s">
        <v>652</v>
      </c>
      <c r="C679" s="4" t="s">
        <v>649</v>
      </c>
      <c r="D679" s="4" t="s">
        <v>653</v>
      </c>
      <c r="E679" s="4"/>
      <c r="F679" s="4"/>
      <c r="G679" s="4"/>
      <c r="H679" s="4"/>
      <c r="I679" s="4"/>
      <c r="J679" s="4"/>
      <c r="K679" s="4"/>
      <c r="L679" s="6">
        <f>L680</f>
        <v>2448.9</v>
      </c>
      <c r="M679" s="6">
        <f t="shared" ref="M679:N679" si="390">M680</f>
        <v>2095.27</v>
      </c>
      <c r="N679" s="6">
        <f t="shared" si="390"/>
        <v>2095.27</v>
      </c>
      <c r="O679" s="2"/>
    </row>
    <row r="680" spans="1:15" ht="25.5" outlineLevel="5" x14ac:dyDescent="0.25">
      <c r="A680" s="25">
        <v>670</v>
      </c>
      <c r="B680" s="7" t="s">
        <v>616</v>
      </c>
      <c r="C680" s="4" t="s">
        <v>649</v>
      </c>
      <c r="D680" s="4" t="s">
        <v>653</v>
      </c>
      <c r="E680" s="4" t="s">
        <v>617</v>
      </c>
      <c r="F680" s="4"/>
      <c r="G680" s="4"/>
      <c r="H680" s="4"/>
      <c r="I680" s="4"/>
      <c r="J680" s="4"/>
      <c r="K680" s="4"/>
      <c r="L680" s="6">
        <v>2448.9</v>
      </c>
      <c r="M680" s="6">
        <v>2095.27</v>
      </c>
      <c r="N680" s="6">
        <v>2095.27</v>
      </c>
      <c r="O680" s="2"/>
    </row>
    <row r="681" spans="1:15" ht="63.75" outlineLevel="3" x14ac:dyDescent="0.25">
      <c r="A681" s="25">
        <v>671</v>
      </c>
      <c r="B681" s="7" t="s">
        <v>654</v>
      </c>
      <c r="C681" s="4" t="s">
        <v>649</v>
      </c>
      <c r="D681" s="4" t="s">
        <v>655</v>
      </c>
      <c r="E681" s="4"/>
      <c r="F681" s="4"/>
      <c r="G681" s="4"/>
      <c r="H681" s="4"/>
      <c r="I681" s="4"/>
      <c r="J681" s="4"/>
      <c r="K681" s="4"/>
      <c r="L681" s="6">
        <f>L682</f>
        <v>603.47</v>
      </c>
      <c r="M681" s="6">
        <f t="shared" ref="M681:N681" si="391">M682</f>
        <v>553.35</v>
      </c>
      <c r="N681" s="6">
        <f t="shared" si="391"/>
        <v>698.97</v>
      </c>
      <c r="O681" s="2"/>
    </row>
    <row r="682" spans="1:15" ht="38.25" outlineLevel="4" x14ac:dyDescent="0.25">
      <c r="A682" s="25">
        <v>672</v>
      </c>
      <c r="B682" s="7" t="s">
        <v>656</v>
      </c>
      <c r="C682" s="4" t="s">
        <v>649</v>
      </c>
      <c r="D682" s="4" t="s">
        <v>657</v>
      </c>
      <c r="E682" s="4"/>
      <c r="F682" s="4"/>
      <c r="G682" s="4"/>
      <c r="H682" s="4"/>
      <c r="I682" s="4"/>
      <c r="J682" s="4"/>
      <c r="K682" s="4"/>
      <c r="L682" s="6">
        <f>L683</f>
        <v>603.47</v>
      </c>
      <c r="M682" s="6">
        <f t="shared" ref="M682:N682" si="392">M683</f>
        <v>553.35</v>
      </c>
      <c r="N682" s="6">
        <f t="shared" si="392"/>
        <v>698.97</v>
      </c>
      <c r="O682" s="2"/>
    </row>
    <row r="683" spans="1:15" ht="25.5" outlineLevel="5" x14ac:dyDescent="0.25">
      <c r="A683" s="25">
        <v>673</v>
      </c>
      <c r="B683" s="7" t="s">
        <v>616</v>
      </c>
      <c r="C683" s="4" t="s">
        <v>649</v>
      </c>
      <c r="D683" s="4" t="s">
        <v>657</v>
      </c>
      <c r="E683" s="4" t="s">
        <v>617</v>
      </c>
      <c r="F683" s="4"/>
      <c r="G683" s="4"/>
      <c r="H683" s="4"/>
      <c r="I683" s="4"/>
      <c r="J683" s="4"/>
      <c r="K683" s="4"/>
      <c r="L683" s="6">
        <v>603.47</v>
      </c>
      <c r="M683" s="6">
        <v>553.35</v>
      </c>
      <c r="N683" s="6">
        <v>698.97</v>
      </c>
      <c r="O683" s="2"/>
    </row>
    <row r="684" spans="1:15" ht="38.25" outlineLevel="2" x14ac:dyDescent="0.25">
      <c r="A684" s="25">
        <v>674</v>
      </c>
      <c r="B684" s="7" t="s">
        <v>430</v>
      </c>
      <c r="C684" s="4" t="s">
        <v>649</v>
      </c>
      <c r="D684" s="4" t="s">
        <v>431</v>
      </c>
      <c r="E684" s="4"/>
      <c r="F684" s="4"/>
      <c r="G684" s="4"/>
      <c r="H684" s="4"/>
      <c r="I684" s="4"/>
      <c r="J684" s="4"/>
      <c r="K684" s="4"/>
      <c r="L684" s="6">
        <f>L685+L688</f>
        <v>900</v>
      </c>
      <c r="M684" s="6">
        <f t="shared" ref="M684:N684" si="393">M685+M688</f>
        <v>900</v>
      </c>
      <c r="N684" s="6">
        <f t="shared" si="393"/>
        <v>900</v>
      </c>
      <c r="O684" s="2"/>
    </row>
    <row r="685" spans="1:15" ht="38.25" outlineLevel="3" x14ac:dyDescent="0.25">
      <c r="A685" s="25">
        <v>675</v>
      </c>
      <c r="B685" s="7" t="s">
        <v>450</v>
      </c>
      <c r="C685" s="4" t="s">
        <v>649</v>
      </c>
      <c r="D685" s="4" t="s">
        <v>451</v>
      </c>
      <c r="E685" s="4"/>
      <c r="F685" s="4"/>
      <c r="G685" s="4"/>
      <c r="H685" s="4"/>
      <c r="I685" s="4"/>
      <c r="J685" s="4"/>
      <c r="K685" s="4"/>
      <c r="L685" s="6">
        <f>L686</f>
        <v>700</v>
      </c>
      <c r="M685" s="6">
        <f t="shared" ref="M685:N685" si="394">M686</f>
        <v>700</v>
      </c>
      <c r="N685" s="6">
        <f t="shared" si="394"/>
        <v>700</v>
      </c>
      <c r="O685" s="2"/>
    </row>
    <row r="686" spans="1:15" ht="51" outlineLevel="4" x14ac:dyDescent="0.25">
      <c r="A686" s="25">
        <v>676</v>
      </c>
      <c r="B686" s="7" t="s">
        <v>456</v>
      </c>
      <c r="C686" s="4" t="s">
        <v>649</v>
      </c>
      <c r="D686" s="4" t="s">
        <v>457</v>
      </c>
      <c r="E686" s="4"/>
      <c r="F686" s="4"/>
      <c r="G686" s="4"/>
      <c r="H686" s="4"/>
      <c r="I686" s="4"/>
      <c r="J686" s="4"/>
      <c r="K686" s="4"/>
      <c r="L686" s="6">
        <f>L687</f>
        <v>700</v>
      </c>
      <c r="M686" s="6">
        <f t="shared" ref="M686:N686" si="395">M687</f>
        <v>700</v>
      </c>
      <c r="N686" s="6">
        <f t="shared" si="395"/>
        <v>700</v>
      </c>
      <c r="O686" s="2"/>
    </row>
    <row r="687" spans="1:15" ht="25.5" outlineLevel="5" x14ac:dyDescent="0.25">
      <c r="A687" s="25">
        <v>677</v>
      </c>
      <c r="B687" s="7" t="s">
        <v>616</v>
      </c>
      <c r="C687" s="4" t="s">
        <v>649</v>
      </c>
      <c r="D687" s="4" t="s">
        <v>457</v>
      </c>
      <c r="E687" s="4" t="s">
        <v>617</v>
      </c>
      <c r="F687" s="4"/>
      <c r="G687" s="4"/>
      <c r="H687" s="4"/>
      <c r="I687" s="4"/>
      <c r="J687" s="4"/>
      <c r="K687" s="4"/>
      <c r="L687" s="6">
        <v>700</v>
      </c>
      <c r="M687" s="6">
        <v>700</v>
      </c>
      <c r="N687" s="6">
        <v>700</v>
      </c>
      <c r="O687" s="2"/>
    </row>
    <row r="688" spans="1:15" ht="63.75" outlineLevel="3" x14ac:dyDescent="0.25">
      <c r="A688" s="25">
        <v>678</v>
      </c>
      <c r="B688" s="7" t="s">
        <v>542</v>
      </c>
      <c r="C688" s="4" t="s">
        <v>649</v>
      </c>
      <c r="D688" s="4" t="s">
        <v>543</v>
      </c>
      <c r="E688" s="4"/>
      <c r="F688" s="4"/>
      <c r="G688" s="4"/>
      <c r="H688" s="4"/>
      <c r="I688" s="4"/>
      <c r="J688" s="4"/>
      <c r="K688" s="4"/>
      <c r="L688" s="6">
        <f>L689</f>
        <v>200</v>
      </c>
      <c r="M688" s="6">
        <f t="shared" ref="M688:N688" si="396">M689</f>
        <v>200</v>
      </c>
      <c r="N688" s="6">
        <f t="shared" si="396"/>
        <v>200</v>
      </c>
      <c r="O688" s="2"/>
    </row>
    <row r="689" spans="1:15" ht="63.75" outlineLevel="4" x14ac:dyDescent="0.25">
      <c r="A689" s="25">
        <v>679</v>
      </c>
      <c r="B689" s="7" t="s">
        <v>658</v>
      </c>
      <c r="C689" s="4" t="s">
        <v>649</v>
      </c>
      <c r="D689" s="4" t="s">
        <v>659</v>
      </c>
      <c r="E689" s="4"/>
      <c r="F689" s="4"/>
      <c r="G689" s="4"/>
      <c r="H689" s="4"/>
      <c r="I689" s="4"/>
      <c r="J689" s="4"/>
      <c r="K689" s="4"/>
      <c r="L689" s="6">
        <f>L690</f>
        <v>200</v>
      </c>
      <c r="M689" s="6">
        <f t="shared" ref="M689:N689" si="397">M690</f>
        <v>200</v>
      </c>
      <c r="N689" s="6">
        <f t="shared" si="397"/>
        <v>200</v>
      </c>
      <c r="O689" s="2"/>
    </row>
    <row r="690" spans="1:15" ht="25.5" outlineLevel="5" x14ac:dyDescent="0.25">
      <c r="A690" s="25">
        <v>680</v>
      </c>
      <c r="B690" s="7" t="s">
        <v>616</v>
      </c>
      <c r="C690" s="4" t="s">
        <v>649</v>
      </c>
      <c r="D690" s="4" t="s">
        <v>659</v>
      </c>
      <c r="E690" s="4" t="s">
        <v>617</v>
      </c>
      <c r="F690" s="4"/>
      <c r="G690" s="4"/>
      <c r="H690" s="4"/>
      <c r="I690" s="4"/>
      <c r="J690" s="4"/>
      <c r="K690" s="4"/>
      <c r="L690" s="6">
        <v>200</v>
      </c>
      <c r="M690" s="6">
        <v>200</v>
      </c>
      <c r="N690" s="6">
        <v>200</v>
      </c>
      <c r="O690" s="2"/>
    </row>
    <row r="691" spans="1:15" s="19" customFormat="1" ht="25.5" outlineLevel="1" x14ac:dyDescent="0.25">
      <c r="A691" s="24">
        <v>681</v>
      </c>
      <c r="B691" s="15" t="s">
        <v>660</v>
      </c>
      <c r="C691" s="16" t="s">
        <v>661</v>
      </c>
      <c r="D691" s="16"/>
      <c r="E691" s="16"/>
      <c r="F691" s="4"/>
      <c r="G691" s="4"/>
      <c r="H691" s="4"/>
      <c r="I691" s="4"/>
      <c r="J691" s="4"/>
      <c r="K691" s="4"/>
      <c r="L691" s="17">
        <f>L692+L707</f>
        <v>10817</v>
      </c>
      <c r="M691" s="17">
        <f t="shared" ref="M691:N691" si="398">M692+M707</f>
        <v>11276.9</v>
      </c>
      <c r="N691" s="17">
        <f t="shared" si="398"/>
        <v>11784</v>
      </c>
      <c r="O691" s="18"/>
    </row>
    <row r="692" spans="1:15" ht="51" outlineLevel="2" x14ac:dyDescent="0.25">
      <c r="A692" s="25">
        <v>682</v>
      </c>
      <c r="B692" s="7" t="s">
        <v>610</v>
      </c>
      <c r="C692" s="4" t="s">
        <v>661</v>
      </c>
      <c r="D692" s="4" t="s">
        <v>611</v>
      </c>
      <c r="E692" s="4"/>
      <c r="F692" s="4"/>
      <c r="G692" s="4"/>
      <c r="H692" s="4"/>
      <c r="I692" s="4"/>
      <c r="J692" s="4"/>
      <c r="K692" s="4"/>
      <c r="L692" s="6">
        <f>L693+L700</f>
        <v>9439.2000000000007</v>
      </c>
      <c r="M692" s="6">
        <f t="shared" ref="M692:N692" si="399">M693+M700</f>
        <v>9899.1</v>
      </c>
      <c r="N692" s="6">
        <f t="shared" si="399"/>
        <v>10406.200000000001</v>
      </c>
      <c r="O692" s="2"/>
    </row>
    <row r="693" spans="1:15" ht="38.25" outlineLevel="3" x14ac:dyDescent="0.25">
      <c r="A693" s="25">
        <v>683</v>
      </c>
      <c r="B693" s="7" t="s">
        <v>612</v>
      </c>
      <c r="C693" s="4" t="s">
        <v>661</v>
      </c>
      <c r="D693" s="4" t="s">
        <v>613</v>
      </c>
      <c r="E693" s="4"/>
      <c r="F693" s="4"/>
      <c r="G693" s="4"/>
      <c r="H693" s="4"/>
      <c r="I693" s="4"/>
      <c r="J693" s="4"/>
      <c r="K693" s="4"/>
      <c r="L693" s="6">
        <f>L694+L696+L698</f>
        <v>225</v>
      </c>
      <c r="M693" s="6">
        <f t="shared" ref="M693:N693" si="400">M694+M696+M698</f>
        <v>233</v>
      </c>
      <c r="N693" s="6">
        <f t="shared" si="400"/>
        <v>241</v>
      </c>
      <c r="O693" s="2"/>
    </row>
    <row r="694" spans="1:15" ht="51" outlineLevel="4" x14ac:dyDescent="0.25">
      <c r="A694" s="25">
        <v>684</v>
      </c>
      <c r="B694" s="7" t="s">
        <v>630</v>
      </c>
      <c r="C694" s="4" t="s">
        <v>661</v>
      </c>
      <c r="D694" s="4" t="s">
        <v>631</v>
      </c>
      <c r="E694" s="4"/>
      <c r="F694" s="4"/>
      <c r="G694" s="4"/>
      <c r="H694" s="4"/>
      <c r="I694" s="4"/>
      <c r="J694" s="4"/>
      <c r="K694" s="4"/>
      <c r="L694" s="6">
        <f>L695</f>
        <v>25</v>
      </c>
      <c r="M694" s="6">
        <f t="shared" ref="M694:N694" si="401">M695</f>
        <v>25</v>
      </c>
      <c r="N694" s="6">
        <f t="shared" si="401"/>
        <v>25</v>
      </c>
      <c r="O694" s="2"/>
    </row>
    <row r="695" spans="1:15" outlineLevel="5" x14ac:dyDescent="0.25">
      <c r="A695" s="25">
        <v>685</v>
      </c>
      <c r="B695" s="7" t="s">
        <v>149</v>
      </c>
      <c r="C695" s="4" t="s">
        <v>661</v>
      </c>
      <c r="D695" s="4" t="s">
        <v>631</v>
      </c>
      <c r="E695" s="4" t="s">
        <v>150</v>
      </c>
      <c r="F695" s="4"/>
      <c r="G695" s="4"/>
      <c r="H695" s="4"/>
      <c r="I695" s="4"/>
      <c r="J695" s="4"/>
      <c r="K695" s="4"/>
      <c r="L695" s="6">
        <v>25</v>
      </c>
      <c r="M695" s="6">
        <v>25</v>
      </c>
      <c r="N695" s="6">
        <v>25</v>
      </c>
      <c r="O695" s="2"/>
    </row>
    <row r="696" spans="1:15" ht="76.5" outlineLevel="4" x14ac:dyDescent="0.25">
      <c r="A696" s="25">
        <v>686</v>
      </c>
      <c r="B696" s="7" t="s">
        <v>662</v>
      </c>
      <c r="C696" s="4" t="s">
        <v>661</v>
      </c>
      <c r="D696" s="4" t="s">
        <v>663</v>
      </c>
      <c r="E696" s="4"/>
      <c r="F696" s="4"/>
      <c r="G696" s="4"/>
      <c r="H696" s="4"/>
      <c r="I696" s="4"/>
      <c r="J696" s="4"/>
      <c r="K696" s="4"/>
      <c r="L696" s="6">
        <f>L697</f>
        <v>4</v>
      </c>
      <c r="M696" s="6">
        <f t="shared" ref="M696:N696" si="402">M697</f>
        <v>4</v>
      </c>
      <c r="N696" s="6">
        <f t="shared" si="402"/>
        <v>4</v>
      </c>
      <c r="O696" s="2"/>
    </row>
    <row r="697" spans="1:15" outlineLevel="5" x14ac:dyDescent="0.25">
      <c r="A697" s="25">
        <v>687</v>
      </c>
      <c r="B697" s="7" t="s">
        <v>189</v>
      </c>
      <c r="C697" s="4" t="s">
        <v>661</v>
      </c>
      <c r="D697" s="4" t="s">
        <v>663</v>
      </c>
      <c r="E697" s="4" t="s">
        <v>190</v>
      </c>
      <c r="F697" s="4"/>
      <c r="G697" s="4"/>
      <c r="H697" s="4"/>
      <c r="I697" s="4"/>
      <c r="J697" s="4"/>
      <c r="K697" s="4"/>
      <c r="L697" s="6">
        <v>4</v>
      </c>
      <c r="M697" s="6">
        <v>4</v>
      </c>
      <c r="N697" s="6">
        <v>4</v>
      </c>
      <c r="O697" s="2"/>
    </row>
    <row r="698" spans="1:15" ht="38.25" outlineLevel="4" x14ac:dyDescent="0.25">
      <c r="A698" s="25">
        <v>688</v>
      </c>
      <c r="B698" s="7" t="s">
        <v>664</v>
      </c>
      <c r="C698" s="4" t="s">
        <v>661</v>
      </c>
      <c r="D698" s="4" t="s">
        <v>665</v>
      </c>
      <c r="E698" s="4"/>
      <c r="F698" s="4"/>
      <c r="G698" s="4"/>
      <c r="H698" s="4"/>
      <c r="I698" s="4"/>
      <c r="J698" s="4"/>
      <c r="K698" s="4"/>
      <c r="L698" s="6">
        <f>L699</f>
        <v>196</v>
      </c>
      <c r="M698" s="6">
        <f t="shared" ref="M698:N698" si="403">M699</f>
        <v>204</v>
      </c>
      <c r="N698" s="6">
        <f t="shared" si="403"/>
        <v>212</v>
      </c>
      <c r="O698" s="2"/>
    </row>
    <row r="699" spans="1:15" ht="38.25" outlineLevel="5" x14ac:dyDescent="0.25">
      <c r="A699" s="25">
        <v>689</v>
      </c>
      <c r="B699" s="7" t="s">
        <v>21</v>
      </c>
      <c r="C699" s="4" t="s">
        <v>661</v>
      </c>
      <c r="D699" s="4" t="s">
        <v>665</v>
      </c>
      <c r="E699" s="4" t="s">
        <v>22</v>
      </c>
      <c r="F699" s="4"/>
      <c r="G699" s="4"/>
      <c r="H699" s="4"/>
      <c r="I699" s="4"/>
      <c r="J699" s="4"/>
      <c r="K699" s="4"/>
      <c r="L699" s="6">
        <v>196</v>
      </c>
      <c r="M699" s="6">
        <v>204</v>
      </c>
      <c r="N699" s="6">
        <v>212</v>
      </c>
      <c r="O699" s="2"/>
    </row>
    <row r="700" spans="1:15" ht="38.25" outlineLevel="3" x14ac:dyDescent="0.25">
      <c r="A700" s="25">
        <v>690</v>
      </c>
      <c r="B700" s="7" t="s">
        <v>634</v>
      </c>
      <c r="C700" s="4" t="s">
        <v>661</v>
      </c>
      <c r="D700" s="4" t="s">
        <v>635</v>
      </c>
      <c r="E700" s="4"/>
      <c r="F700" s="4"/>
      <c r="G700" s="4"/>
      <c r="H700" s="4"/>
      <c r="I700" s="4"/>
      <c r="J700" s="4"/>
      <c r="K700" s="4"/>
      <c r="L700" s="6">
        <f>L701+L704</f>
        <v>9214.2000000000007</v>
      </c>
      <c r="M700" s="6">
        <f t="shared" ref="M700:N700" si="404">M701+M704</f>
        <v>9666.1</v>
      </c>
      <c r="N700" s="6">
        <f t="shared" si="404"/>
        <v>10165.200000000001</v>
      </c>
      <c r="O700" s="2"/>
    </row>
    <row r="701" spans="1:15" ht="51" outlineLevel="4" x14ac:dyDescent="0.25">
      <c r="A701" s="25">
        <v>691</v>
      </c>
      <c r="B701" s="7" t="s">
        <v>636</v>
      </c>
      <c r="C701" s="4" t="s">
        <v>661</v>
      </c>
      <c r="D701" s="4" t="s">
        <v>637</v>
      </c>
      <c r="E701" s="4"/>
      <c r="F701" s="4"/>
      <c r="G701" s="4"/>
      <c r="H701" s="4"/>
      <c r="I701" s="4"/>
      <c r="J701" s="4"/>
      <c r="K701" s="4"/>
      <c r="L701" s="6">
        <f>L702+L703</f>
        <v>726.6</v>
      </c>
      <c r="M701" s="6">
        <f t="shared" ref="M701:N701" si="405">M702+M703</f>
        <v>762</v>
      </c>
      <c r="N701" s="6">
        <f t="shared" si="405"/>
        <v>791.8</v>
      </c>
      <c r="O701" s="2"/>
    </row>
    <row r="702" spans="1:15" ht="25.5" outlineLevel="5" x14ac:dyDescent="0.25">
      <c r="A702" s="25">
        <v>692</v>
      </c>
      <c r="B702" s="7" t="s">
        <v>11</v>
      </c>
      <c r="C702" s="4" t="s">
        <v>661</v>
      </c>
      <c r="D702" s="4" t="s">
        <v>637</v>
      </c>
      <c r="E702" s="4" t="s">
        <v>12</v>
      </c>
      <c r="F702" s="4"/>
      <c r="G702" s="4"/>
      <c r="H702" s="4"/>
      <c r="I702" s="4"/>
      <c r="J702" s="4"/>
      <c r="K702" s="4"/>
      <c r="L702" s="6">
        <v>650.6</v>
      </c>
      <c r="M702" s="6">
        <v>676.8</v>
      </c>
      <c r="N702" s="6">
        <v>704</v>
      </c>
      <c r="O702" s="2"/>
    </row>
    <row r="703" spans="1:15" ht="38.25" outlineLevel="5" x14ac:dyDescent="0.25">
      <c r="A703" s="25">
        <v>693</v>
      </c>
      <c r="B703" s="7" t="s">
        <v>21</v>
      </c>
      <c r="C703" s="4" t="s">
        <v>661</v>
      </c>
      <c r="D703" s="4" t="s">
        <v>637</v>
      </c>
      <c r="E703" s="4" t="s">
        <v>22</v>
      </c>
      <c r="F703" s="4"/>
      <c r="G703" s="4"/>
      <c r="H703" s="4"/>
      <c r="I703" s="4"/>
      <c r="J703" s="4"/>
      <c r="K703" s="4"/>
      <c r="L703" s="6">
        <v>76</v>
      </c>
      <c r="M703" s="6">
        <v>85.2</v>
      </c>
      <c r="N703" s="6">
        <v>87.8</v>
      </c>
      <c r="O703" s="2"/>
    </row>
    <row r="704" spans="1:15" ht="63.75" outlineLevel="4" x14ac:dyDescent="0.25">
      <c r="A704" s="25">
        <v>694</v>
      </c>
      <c r="B704" s="7" t="s">
        <v>638</v>
      </c>
      <c r="C704" s="4" t="s">
        <v>661</v>
      </c>
      <c r="D704" s="4" t="s">
        <v>639</v>
      </c>
      <c r="E704" s="4"/>
      <c r="F704" s="4"/>
      <c r="G704" s="4"/>
      <c r="H704" s="4"/>
      <c r="I704" s="4"/>
      <c r="J704" s="4"/>
      <c r="K704" s="4"/>
      <c r="L704" s="6">
        <f>L705+L706</f>
        <v>8487.6</v>
      </c>
      <c r="M704" s="6">
        <f t="shared" ref="M704:N704" si="406">M705+M706</f>
        <v>8904.1</v>
      </c>
      <c r="N704" s="6">
        <f t="shared" si="406"/>
        <v>9373.4000000000015</v>
      </c>
      <c r="O704" s="2"/>
    </row>
    <row r="705" spans="1:15" ht="25.5" outlineLevel="5" x14ac:dyDescent="0.25">
      <c r="A705" s="25">
        <v>695</v>
      </c>
      <c r="B705" s="7" t="s">
        <v>11</v>
      </c>
      <c r="C705" s="4" t="s">
        <v>661</v>
      </c>
      <c r="D705" s="4" t="s">
        <v>639</v>
      </c>
      <c r="E705" s="4" t="s">
        <v>12</v>
      </c>
      <c r="F705" s="4"/>
      <c r="G705" s="4"/>
      <c r="H705" s="4"/>
      <c r="I705" s="4"/>
      <c r="J705" s="4"/>
      <c r="K705" s="4"/>
      <c r="L705" s="6">
        <v>5647.3</v>
      </c>
      <c r="M705" s="6">
        <v>5873.7</v>
      </c>
      <c r="N705" s="6">
        <v>6109.1</v>
      </c>
      <c r="O705" s="2"/>
    </row>
    <row r="706" spans="1:15" ht="38.25" outlineLevel="5" x14ac:dyDescent="0.25">
      <c r="A706" s="25">
        <v>696</v>
      </c>
      <c r="B706" s="7" t="s">
        <v>21</v>
      </c>
      <c r="C706" s="4" t="s">
        <v>661</v>
      </c>
      <c r="D706" s="4" t="s">
        <v>639</v>
      </c>
      <c r="E706" s="4" t="s">
        <v>22</v>
      </c>
      <c r="F706" s="4"/>
      <c r="G706" s="4"/>
      <c r="H706" s="4"/>
      <c r="I706" s="4"/>
      <c r="J706" s="4"/>
      <c r="K706" s="4"/>
      <c r="L706" s="6">
        <v>2840.3</v>
      </c>
      <c r="M706" s="6">
        <v>3030.4</v>
      </c>
      <c r="N706" s="6">
        <v>3264.3</v>
      </c>
      <c r="O706" s="2"/>
    </row>
    <row r="707" spans="1:15" ht="51" outlineLevel="2" x14ac:dyDescent="0.25">
      <c r="A707" s="25">
        <v>697</v>
      </c>
      <c r="B707" s="7" t="s">
        <v>183</v>
      </c>
      <c r="C707" s="4" t="s">
        <v>661</v>
      </c>
      <c r="D707" s="4" t="s">
        <v>184</v>
      </c>
      <c r="E707" s="4"/>
      <c r="F707" s="4"/>
      <c r="G707" s="4"/>
      <c r="H707" s="4"/>
      <c r="I707" s="4"/>
      <c r="J707" s="4"/>
      <c r="K707" s="4"/>
      <c r="L707" s="6">
        <f>L708</f>
        <v>1377.8</v>
      </c>
      <c r="M707" s="6">
        <f t="shared" ref="M707:N707" si="407">M708</f>
        <v>1377.8</v>
      </c>
      <c r="N707" s="6">
        <f t="shared" si="407"/>
        <v>1377.8</v>
      </c>
      <c r="O707" s="2"/>
    </row>
    <row r="708" spans="1:15" ht="51" outlineLevel="3" x14ac:dyDescent="0.25">
      <c r="A708" s="25">
        <v>698</v>
      </c>
      <c r="B708" s="7" t="s">
        <v>620</v>
      </c>
      <c r="C708" s="4" t="s">
        <v>661</v>
      </c>
      <c r="D708" s="4" t="s">
        <v>621</v>
      </c>
      <c r="E708" s="4"/>
      <c r="F708" s="4"/>
      <c r="G708" s="4"/>
      <c r="H708" s="4"/>
      <c r="I708" s="4"/>
      <c r="J708" s="4"/>
      <c r="K708" s="4"/>
      <c r="L708" s="6">
        <f>L709</f>
        <v>1377.8</v>
      </c>
      <c r="M708" s="6">
        <f t="shared" ref="M708:N708" si="408">M709</f>
        <v>1377.8</v>
      </c>
      <c r="N708" s="6">
        <f t="shared" si="408"/>
        <v>1377.8</v>
      </c>
      <c r="O708" s="2"/>
    </row>
    <row r="709" spans="1:15" ht="51" outlineLevel="4" x14ac:dyDescent="0.25">
      <c r="A709" s="25">
        <v>699</v>
      </c>
      <c r="B709" s="7" t="s">
        <v>666</v>
      </c>
      <c r="C709" s="4" t="s">
        <v>661</v>
      </c>
      <c r="D709" s="4" t="s">
        <v>667</v>
      </c>
      <c r="E709" s="4"/>
      <c r="F709" s="4"/>
      <c r="G709" s="4"/>
      <c r="H709" s="4"/>
      <c r="I709" s="4"/>
      <c r="J709" s="4"/>
      <c r="K709" s="4"/>
      <c r="L709" s="6">
        <f>L710</f>
        <v>1377.8</v>
      </c>
      <c r="M709" s="6">
        <f t="shared" ref="M709:N709" si="409">M710</f>
        <v>1377.8</v>
      </c>
      <c r="N709" s="6">
        <f t="shared" si="409"/>
        <v>1377.8</v>
      </c>
      <c r="O709" s="2"/>
    </row>
    <row r="710" spans="1:15" ht="63.75" outlineLevel="5" x14ac:dyDescent="0.25">
      <c r="A710" s="25">
        <v>700</v>
      </c>
      <c r="B710" s="7" t="s">
        <v>133</v>
      </c>
      <c r="C710" s="4" t="s">
        <v>661</v>
      </c>
      <c r="D710" s="4" t="s">
        <v>667</v>
      </c>
      <c r="E710" s="4" t="s">
        <v>134</v>
      </c>
      <c r="F710" s="4"/>
      <c r="G710" s="4"/>
      <c r="H710" s="4"/>
      <c r="I710" s="4"/>
      <c r="J710" s="4"/>
      <c r="K710" s="4"/>
      <c r="L710" s="6">
        <v>1377.8</v>
      </c>
      <c r="M710" s="6">
        <v>1377.8</v>
      </c>
      <c r="N710" s="6">
        <v>1377.8</v>
      </c>
      <c r="O710" s="2"/>
    </row>
    <row r="711" spans="1:15" s="19" customFormat="1" x14ac:dyDescent="0.25">
      <c r="A711" s="24">
        <v>701</v>
      </c>
      <c r="B711" s="15" t="s">
        <v>668</v>
      </c>
      <c r="C711" s="16" t="s">
        <v>669</v>
      </c>
      <c r="D711" s="16"/>
      <c r="E711" s="16"/>
      <c r="F711" s="4"/>
      <c r="G711" s="4"/>
      <c r="H711" s="4"/>
      <c r="I711" s="4"/>
      <c r="J711" s="4"/>
      <c r="K711" s="4"/>
      <c r="L711" s="17">
        <f>L712+L728+L739</f>
        <v>177899.31</v>
      </c>
      <c r="M711" s="17">
        <f t="shared" ref="M711:N711" si="410">M712+M728+M739</f>
        <v>175717.86</v>
      </c>
      <c r="N711" s="17">
        <f t="shared" si="410"/>
        <v>179645.59</v>
      </c>
      <c r="O711" s="18"/>
    </row>
    <row r="712" spans="1:15" s="19" customFormat="1" outlineLevel="1" x14ac:dyDescent="0.25">
      <c r="A712" s="24">
        <v>702</v>
      </c>
      <c r="B712" s="15" t="s">
        <v>670</v>
      </c>
      <c r="C712" s="16" t="s">
        <v>671</v>
      </c>
      <c r="D712" s="16"/>
      <c r="E712" s="16"/>
      <c r="F712" s="4"/>
      <c r="G712" s="4"/>
      <c r="H712" s="4"/>
      <c r="I712" s="4"/>
      <c r="J712" s="4"/>
      <c r="K712" s="4"/>
      <c r="L712" s="17">
        <f>L713+L717+L724</f>
        <v>111951.08999999998</v>
      </c>
      <c r="M712" s="17">
        <f t="shared" ref="M712:N712" si="411">M713+M717+M724</f>
        <v>110105.4</v>
      </c>
      <c r="N712" s="17">
        <f t="shared" si="411"/>
        <v>113084.35</v>
      </c>
      <c r="O712" s="18"/>
    </row>
    <row r="713" spans="1:15" ht="38.25" outlineLevel="2" x14ac:dyDescent="0.25">
      <c r="A713" s="25">
        <v>703</v>
      </c>
      <c r="B713" s="7" t="s">
        <v>430</v>
      </c>
      <c r="C713" s="4" t="s">
        <v>671</v>
      </c>
      <c r="D713" s="4" t="s">
        <v>431</v>
      </c>
      <c r="E713" s="4"/>
      <c r="F713" s="4"/>
      <c r="G713" s="4"/>
      <c r="H713" s="4"/>
      <c r="I713" s="4"/>
      <c r="J713" s="4"/>
      <c r="K713" s="4"/>
      <c r="L713" s="6">
        <f>L714</f>
        <v>15993.09</v>
      </c>
      <c r="M713" s="6">
        <f t="shared" ref="M713:N713" si="412">M714</f>
        <v>16207.2</v>
      </c>
      <c r="N713" s="6">
        <f t="shared" si="412"/>
        <v>16521.849999999999</v>
      </c>
      <c r="O713" s="2"/>
    </row>
    <row r="714" spans="1:15" ht="51" outlineLevel="3" x14ac:dyDescent="0.25">
      <c r="A714" s="25">
        <v>704</v>
      </c>
      <c r="B714" s="7" t="s">
        <v>476</v>
      </c>
      <c r="C714" s="4" t="s">
        <v>671</v>
      </c>
      <c r="D714" s="4" t="s">
        <v>477</v>
      </c>
      <c r="E714" s="4"/>
      <c r="F714" s="4"/>
      <c r="G714" s="4"/>
      <c r="H714" s="4"/>
      <c r="I714" s="4"/>
      <c r="J714" s="4"/>
      <c r="K714" s="4"/>
      <c r="L714" s="6">
        <f>L715</f>
        <v>15993.09</v>
      </c>
      <c r="M714" s="6">
        <f t="shared" ref="M714:N714" si="413">M715</f>
        <v>16207.2</v>
      </c>
      <c r="N714" s="6">
        <f t="shared" si="413"/>
        <v>16521.849999999999</v>
      </c>
      <c r="O714" s="2"/>
    </row>
    <row r="715" spans="1:15" ht="51" outlineLevel="4" x14ac:dyDescent="0.25">
      <c r="A715" s="25">
        <v>705</v>
      </c>
      <c r="B715" s="7" t="s">
        <v>478</v>
      </c>
      <c r="C715" s="4" t="s">
        <v>671</v>
      </c>
      <c r="D715" s="4" t="s">
        <v>479</v>
      </c>
      <c r="E715" s="4"/>
      <c r="F715" s="4"/>
      <c r="G715" s="4"/>
      <c r="H715" s="4"/>
      <c r="I715" s="4"/>
      <c r="J715" s="4"/>
      <c r="K715" s="4"/>
      <c r="L715" s="6">
        <f>L716</f>
        <v>15993.09</v>
      </c>
      <c r="M715" s="6">
        <f t="shared" ref="M715:N715" si="414">M716</f>
        <v>16207.2</v>
      </c>
      <c r="N715" s="6">
        <f t="shared" si="414"/>
        <v>16521.849999999999</v>
      </c>
      <c r="O715" s="2"/>
    </row>
    <row r="716" spans="1:15" outlineLevel="5" x14ac:dyDescent="0.25">
      <c r="A716" s="25">
        <v>706</v>
      </c>
      <c r="B716" s="7" t="s">
        <v>121</v>
      </c>
      <c r="C716" s="4" t="s">
        <v>671</v>
      </c>
      <c r="D716" s="4" t="s">
        <v>479</v>
      </c>
      <c r="E716" s="4" t="s">
        <v>122</v>
      </c>
      <c r="F716" s="4"/>
      <c r="G716" s="4"/>
      <c r="H716" s="4"/>
      <c r="I716" s="4"/>
      <c r="J716" s="4"/>
      <c r="K716" s="4"/>
      <c r="L716" s="6">
        <v>15993.09</v>
      </c>
      <c r="M716" s="6">
        <v>16207.2</v>
      </c>
      <c r="N716" s="6">
        <v>16521.849999999999</v>
      </c>
      <c r="O716" s="2"/>
    </row>
    <row r="717" spans="1:15" ht="51" outlineLevel="2" x14ac:dyDescent="0.25">
      <c r="A717" s="25">
        <v>707</v>
      </c>
      <c r="B717" s="7" t="s">
        <v>505</v>
      </c>
      <c r="C717" s="4" t="s">
        <v>671</v>
      </c>
      <c r="D717" s="4" t="s">
        <v>506</v>
      </c>
      <c r="E717" s="4"/>
      <c r="F717" s="4"/>
      <c r="G717" s="4"/>
      <c r="H717" s="4"/>
      <c r="I717" s="4"/>
      <c r="J717" s="4"/>
      <c r="K717" s="4"/>
      <c r="L717" s="6">
        <f>L718</f>
        <v>95822.799999999988</v>
      </c>
      <c r="M717" s="6">
        <f t="shared" ref="M717:N717" si="415">M718</f>
        <v>93898.2</v>
      </c>
      <c r="N717" s="6">
        <f t="shared" si="415"/>
        <v>96562.5</v>
      </c>
      <c r="O717" s="2"/>
    </row>
    <row r="718" spans="1:15" ht="38.25" outlineLevel="3" x14ac:dyDescent="0.25">
      <c r="A718" s="25">
        <v>708</v>
      </c>
      <c r="B718" s="7" t="s">
        <v>672</v>
      </c>
      <c r="C718" s="4" t="s">
        <v>671</v>
      </c>
      <c r="D718" s="4" t="s">
        <v>673</v>
      </c>
      <c r="E718" s="4"/>
      <c r="F718" s="4"/>
      <c r="G718" s="4"/>
      <c r="H718" s="4"/>
      <c r="I718" s="4"/>
      <c r="J718" s="4"/>
      <c r="K718" s="4"/>
      <c r="L718" s="6">
        <f>L719+L722</f>
        <v>95822.799999999988</v>
      </c>
      <c r="M718" s="6">
        <f t="shared" ref="M718:N718" si="416">M719+M722</f>
        <v>93898.2</v>
      </c>
      <c r="N718" s="6">
        <f t="shared" si="416"/>
        <v>96562.5</v>
      </c>
      <c r="O718" s="2"/>
    </row>
    <row r="719" spans="1:15" ht="51" outlineLevel="4" x14ac:dyDescent="0.25">
      <c r="A719" s="25">
        <v>709</v>
      </c>
      <c r="B719" s="7" t="s">
        <v>674</v>
      </c>
      <c r="C719" s="4" t="s">
        <v>671</v>
      </c>
      <c r="D719" s="4" t="s">
        <v>675</v>
      </c>
      <c r="E719" s="4"/>
      <c r="F719" s="4"/>
      <c r="G719" s="4"/>
      <c r="H719" s="4"/>
      <c r="I719" s="4"/>
      <c r="J719" s="4"/>
      <c r="K719" s="4"/>
      <c r="L719" s="6">
        <f>L720+L721</f>
        <v>93322.799999999988</v>
      </c>
      <c r="M719" s="6">
        <f t="shared" ref="M719:N719" si="417">M720+M721</f>
        <v>93898.2</v>
      </c>
      <c r="N719" s="6">
        <f t="shared" si="417"/>
        <v>96562.5</v>
      </c>
      <c r="O719" s="2"/>
    </row>
    <row r="720" spans="1:15" outlineLevel="5" x14ac:dyDescent="0.25">
      <c r="A720" s="25">
        <v>710</v>
      </c>
      <c r="B720" s="7" t="s">
        <v>121</v>
      </c>
      <c r="C720" s="4" t="s">
        <v>671</v>
      </c>
      <c r="D720" s="4" t="s">
        <v>675</v>
      </c>
      <c r="E720" s="4" t="s">
        <v>122</v>
      </c>
      <c r="F720" s="4"/>
      <c r="G720" s="4"/>
      <c r="H720" s="4"/>
      <c r="I720" s="4"/>
      <c r="J720" s="4"/>
      <c r="K720" s="4"/>
      <c r="L720" s="6">
        <v>25479.1</v>
      </c>
      <c r="M720" s="6">
        <v>25864.7</v>
      </c>
      <c r="N720" s="6">
        <v>26469.9</v>
      </c>
      <c r="O720" s="2"/>
    </row>
    <row r="721" spans="1:15" outlineLevel="5" x14ac:dyDescent="0.25">
      <c r="A721" s="25">
        <v>711</v>
      </c>
      <c r="B721" s="7" t="s">
        <v>127</v>
      </c>
      <c r="C721" s="4" t="s">
        <v>671</v>
      </c>
      <c r="D721" s="4" t="s">
        <v>675</v>
      </c>
      <c r="E721" s="4" t="s">
        <v>128</v>
      </c>
      <c r="F721" s="4"/>
      <c r="G721" s="4"/>
      <c r="H721" s="4"/>
      <c r="I721" s="4"/>
      <c r="J721" s="4"/>
      <c r="K721" s="4"/>
      <c r="L721" s="6">
        <v>67843.7</v>
      </c>
      <c r="M721" s="6">
        <v>68033.5</v>
      </c>
      <c r="N721" s="6">
        <v>70092.600000000006</v>
      </c>
      <c r="O721" s="2"/>
    </row>
    <row r="722" spans="1:15" ht="51" outlineLevel="4" x14ac:dyDescent="0.25">
      <c r="A722" s="25">
        <v>712</v>
      </c>
      <c r="B722" s="7" t="s">
        <v>676</v>
      </c>
      <c r="C722" s="4" t="s">
        <v>671</v>
      </c>
      <c r="D722" s="4" t="s">
        <v>677</v>
      </c>
      <c r="E722" s="4"/>
      <c r="F722" s="4"/>
      <c r="G722" s="4"/>
      <c r="H722" s="4"/>
      <c r="I722" s="4"/>
      <c r="J722" s="4"/>
      <c r="K722" s="4"/>
      <c r="L722" s="6">
        <f>L723</f>
        <v>2500</v>
      </c>
      <c r="M722" s="6">
        <f t="shared" ref="M722:N722" si="418">M723</f>
        <v>0</v>
      </c>
      <c r="N722" s="6">
        <f t="shared" si="418"/>
        <v>0</v>
      </c>
      <c r="O722" s="2"/>
    </row>
    <row r="723" spans="1:15" outlineLevel="5" x14ac:dyDescent="0.25">
      <c r="A723" s="25">
        <v>713</v>
      </c>
      <c r="B723" s="7" t="s">
        <v>127</v>
      </c>
      <c r="C723" s="4" t="s">
        <v>671</v>
      </c>
      <c r="D723" s="4" t="s">
        <v>677</v>
      </c>
      <c r="E723" s="4" t="s">
        <v>128</v>
      </c>
      <c r="F723" s="4"/>
      <c r="G723" s="4"/>
      <c r="H723" s="4"/>
      <c r="I723" s="4"/>
      <c r="J723" s="4"/>
      <c r="K723" s="4"/>
      <c r="L723" s="6">
        <v>2500</v>
      </c>
      <c r="M723" s="6">
        <v>0</v>
      </c>
      <c r="N723" s="6">
        <v>0</v>
      </c>
      <c r="O723" s="2"/>
    </row>
    <row r="724" spans="1:15" ht="51" outlineLevel="2" x14ac:dyDescent="0.25">
      <c r="A724" s="25">
        <v>714</v>
      </c>
      <c r="B724" s="7" t="s">
        <v>183</v>
      </c>
      <c r="C724" s="4" t="s">
        <v>671</v>
      </c>
      <c r="D724" s="4" t="s">
        <v>184</v>
      </c>
      <c r="E724" s="4"/>
      <c r="F724" s="4"/>
      <c r="G724" s="4"/>
      <c r="H724" s="4"/>
      <c r="I724" s="4"/>
      <c r="J724" s="4"/>
      <c r="K724" s="4"/>
      <c r="L724" s="6">
        <f>L725</f>
        <v>135.19999999999999</v>
      </c>
      <c r="M724" s="6">
        <f t="shared" ref="M724:N724" si="419">M725</f>
        <v>0</v>
      </c>
      <c r="N724" s="6">
        <f t="shared" si="419"/>
        <v>0</v>
      </c>
      <c r="O724" s="2"/>
    </row>
    <row r="725" spans="1:15" ht="51" outlineLevel="3" x14ac:dyDescent="0.25">
      <c r="A725" s="25">
        <v>715</v>
      </c>
      <c r="B725" s="7" t="s">
        <v>369</v>
      </c>
      <c r="C725" s="4" t="s">
        <v>671</v>
      </c>
      <c r="D725" s="4" t="s">
        <v>370</v>
      </c>
      <c r="E725" s="4"/>
      <c r="F725" s="4"/>
      <c r="G725" s="4"/>
      <c r="H725" s="4"/>
      <c r="I725" s="4"/>
      <c r="J725" s="4"/>
      <c r="K725" s="4"/>
      <c r="L725" s="6">
        <f>L726</f>
        <v>135.19999999999999</v>
      </c>
      <c r="M725" s="6">
        <f t="shared" ref="M725:N725" si="420">M726</f>
        <v>0</v>
      </c>
      <c r="N725" s="6">
        <f t="shared" si="420"/>
        <v>0</v>
      </c>
      <c r="O725" s="2"/>
    </row>
    <row r="726" spans="1:15" ht="38.25" outlineLevel="4" x14ac:dyDescent="0.25">
      <c r="A726" s="25">
        <v>716</v>
      </c>
      <c r="B726" s="7" t="s">
        <v>371</v>
      </c>
      <c r="C726" s="4" t="s">
        <v>671</v>
      </c>
      <c r="D726" s="4" t="s">
        <v>372</v>
      </c>
      <c r="E726" s="4"/>
      <c r="F726" s="4"/>
      <c r="G726" s="4"/>
      <c r="H726" s="4"/>
      <c r="I726" s="4"/>
      <c r="J726" s="4"/>
      <c r="K726" s="4"/>
      <c r="L726" s="6">
        <f>L727</f>
        <v>135.19999999999999</v>
      </c>
      <c r="M726" s="6">
        <f t="shared" ref="M726:N726" si="421">M727</f>
        <v>0</v>
      </c>
      <c r="N726" s="6">
        <f t="shared" si="421"/>
        <v>0</v>
      </c>
      <c r="O726" s="2"/>
    </row>
    <row r="727" spans="1:15" outlineLevel="5" x14ac:dyDescent="0.25">
      <c r="A727" s="25">
        <v>717</v>
      </c>
      <c r="B727" s="7" t="s">
        <v>127</v>
      </c>
      <c r="C727" s="4" t="s">
        <v>671</v>
      </c>
      <c r="D727" s="4" t="s">
        <v>372</v>
      </c>
      <c r="E727" s="4" t="s">
        <v>128</v>
      </c>
      <c r="F727" s="4"/>
      <c r="G727" s="4"/>
      <c r="H727" s="4"/>
      <c r="I727" s="4"/>
      <c r="J727" s="4"/>
      <c r="K727" s="4"/>
      <c r="L727" s="6">
        <v>135.19999999999999</v>
      </c>
      <c r="M727" s="6">
        <v>0</v>
      </c>
      <c r="N727" s="6">
        <v>0</v>
      </c>
      <c r="O727" s="2"/>
    </row>
    <row r="728" spans="1:15" s="19" customFormat="1" outlineLevel="1" x14ac:dyDescent="0.25">
      <c r="A728" s="24">
        <v>718</v>
      </c>
      <c r="B728" s="15" t="s">
        <v>678</v>
      </c>
      <c r="C728" s="16" t="s">
        <v>679</v>
      </c>
      <c r="D728" s="16"/>
      <c r="E728" s="16"/>
      <c r="F728" s="4"/>
      <c r="G728" s="4"/>
      <c r="H728" s="4"/>
      <c r="I728" s="4"/>
      <c r="J728" s="4"/>
      <c r="K728" s="4"/>
      <c r="L728" s="17">
        <f>L729</f>
        <v>34083.299999999996</v>
      </c>
      <c r="M728" s="17">
        <f t="shared" ref="M728:N728" si="422">M729</f>
        <v>32529.9</v>
      </c>
      <c r="N728" s="17">
        <f t="shared" si="422"/>
        <v>33619.699999999997</v>
      </c>
      <c r="O728" s="18"/>
    </row>
    <row r="729" spans="1:15" ht="51" outlineLevel="2" x14ac:dyDescent="0.25">
      <c r="A729" s="25">
        <v>719</v>
      </c>
      <c r="B729" s="7" t="s">
        <v>505</v>
      </c>
      <c r="C729" s="4" t="s">
        <v>679</v>
      </c>
      <c r="D729" s="4" t="s">
        <v>506</v>
      </c>
      <c r="E729" s="4"/>
      <c r="F729" s="4"/>
      <c r="G729" s="4"/>
      <c r="H729" s="4"/>
      <c r="I729" s="4"/>
      <c r="J729" s="4"/>
      <c r="K729" s="4"/>
      <c r="L729" s="6">
        <f>L730</f>
        <v>34083.299999999996</v>
      </c>
      <c r="M729" s="6">
        <f t="shared" ref="M729:N729" si="423">M730</f>
        <v>32529.9</v>
      </c>
      <c r="N729" s="6">
        <f t="shared" si="423"/>
        <v>33619.699999999997</v>
      </c>
      <c r="O729" s="2"/>
    </row>
    <row r="730" spans="1:15" ht="38.25" outlineLevel="3" x14ac:dyDescent="0.25">
      <c r="A730" s="25">
        <v>720</v>
      </c>
      <c r="B730" s="7" t="s">
        <v>680</v>
      </c>
      <c r="C730" s="4" t="s">
        <v>679</v>
      </c>
      <c r="D730" s="4" t="s">
        <v>681</v>
      </c>
      <c r="E730" s="4"/>
      <c r="F730" s="4"/>
      <c r="G730" s="4"/>
      <c r="H730" s="4"/>
      <c r="I730" s="4"/>
      <c r="J730" s="4"/>
      <c r="K730" s="4"/>
      <c r="L730" s="6">
        <f>L731+L733+L735+L737</f>
        <v>34083.299999999996</v>
      </c>
      <c r="M730" s="6">
        <f t="shared" ref="M730:N730" si="424">M731+M733+M735+M737</f>
        <v>32529.9</v>
      </c>
      <c r="N730" s="6">
        <f t="shared" si="424"/>
        <v>33619.699999999997</v>
      </c>
      <c r="O730" s="2"/>
    </row>
    <row r="731" spans="1:15" ht="38.25" outlineLevel="4" x14ac:dyDescent="0.25">
      <c r="A731" s="25">
        <v>721</v>
      </c>
      <c r="B731" s="7" t="s">
        <v>682</v>
      </c>
      <c r="C731" s="4" t="s">
        <v>679</v>
      </c>
      <c r="D731" s="4" t="s">
        <v>683</v>
      </c>
      <c r="E731" s="4"/>
      <c r="F731" s="4"/>
      <c r="G731" s="4"/>
      <c r="H731" s="4"/>
      <c r="I731" s="4"/>
      <c r="J731" s="4"/>
      <c r="K731" s="4"/>
      <c r="L731" s="6">
        <f>L732</f>
        <v>2173</v>
      </c>
      <c r="M731" s="6">
        <f t="shared" ref="M731:N731" si="425">M732</f>
        <v>0</v>
      </c>
      <c r="N731" s="6">
        <f t="shared" si="425"/>
        <v>0</v>
      </c>
      <c r="O731" s="2"/>
    </row>
    <row r="732" spans="1:15" outlineLevel="5" x14ac:dyDescent="0.25">
      <c r="A732" s="25">
        <v>722</v>
      </c>
      <c r="B732" s="7" t="s">
        <v>121</v>
      </c>
      <c r="C732" s="4" t="s">
        <v>679</v>
      </c>
      <c r="D732" s="4" t="s">
        <v>683</v>
      </c>
      <c r="E732" s="4" t="s">
        <v>122</v>
      </c>
      <c r="F732" s="4"/>
      <c r="G732" s="4"/>
      <c r="H732" s="4"/>
      <c r="I732" s="4"/>
      <c r="J732" s="4"/>
      <c r="K732" s="4"/>
      <c r="L732" s="6">
        <v>2173</v>
      </c>
      <c r="M732" s="6">
        <v>0</v>
      </c>
      <c r="N732" s="6">
        <v>0</v>
      </c>
      <c r="O732" s="2"/>
    </row>
    <row r="733" spans="1:15" ht="38.25" outlineLevel="4" x14ac:dyDescent="0.25">
      <c r="A733" s="25">
        <v>723</v>
      </c>
      <c r="B733" s="7" t="s">
        <v>684</v>
      </c>
      <c r="C733" s="4" t="s">
        <v>679</v>
      </c>
      <c r="D733" s="4" t="s">
        <v>685</v>
      </c>
      <c r="E733" s="4"/>
      <c r="F733" s="4"/>
      <c r="G733" s="4"/>
      <c r="H733" s="4"/>
      <c r="I733" s="4"/>
      <c r="J733" s="4"/>
      <c r="K733" s="4"/>
      <c r="L733" s="6">
        <f>L734</f>
        <v>31772.5</v>
      </c>
      <c r="M733" s="6">
        <f t="shared" ref="M733:N733" si="426">M734</f>
        <v>32529.9</v>
      </c>
      <c r="N733" s="6">
        <f t="shared" si="426"/>
        <v>33619.699999999997</v>
      </c>
      <c r="O733" s="2"/>
    </row>
    <row r="734" spans="1:15" outlineLevel="5" x14ac:dyDescent="0.25">
      <c r="A734" s="25">
        <v>724</v>
      </c>
      <c r="B734" s="7" t="s">
        <v>121</v>
      </c>
      <c r="C734" s="4" t="s">
        <v>679</v>
      </c>
      <c r="D734" s="4" t="s">
        <v>685</v>
      </c>
      <c r="E734" s="4" t="s">
        <v>122</v>
      </c>
      <c r="F734" s="4"/>
      <c r="G734" s="4"/>
      <c r="H734" s="4"/>
      <c r="I734" s="4"/>
      <c r="J734" s="4"/>
      <c r="K734" s="4"/>
      <c r="L734" s="6">
        <v>31772.5</v>
      </c>
      <c r="M734" s="6">
        <v>32529.9</v>
      </c>
      <c r="N734" s="6">
        <v>33619.699999999997</v>
      </c>
      <c r="O734" s="2"/>
    </row>
    <row r="735" spans="1:15" ht="51" outlineLevel="4" x14ac:dyDescent="0.25">
      <c r="A735" s="25">
        <v>725</v>
      </c>
      <c r="B735" s="7" t="s">
        <v>686</v>
      </c>
      <c r="C735" s="4" t="s">
        <v>679</v>
      </c>
      <c r="D735" s="4" t="s">
        <v>687</v>
      </c>
      <c r="E735" s="4"/>
      <c r="F735" s="4"/>
      <c r="G735" s="4"/>
      <c r="H735" s="4"/>
      <c r="I735" s="4"/>
      <c r="J735" s="4"/>
      <c r="K735" s="4"/>
      <c r="L735" s="6">
        <f>L736</f>
        <v>117.1</v>
      </c>
      <c r="M735" s="6">
        <f t="shared" ref="M735:N735" si="427">M736</f>
        <v>0</v>
      </c>
      <c r="N735" s="6">
        <f t="shared" si="427"/>
        <v>0</v>
      </c>
      <c r="O735" s="2"/>
    </row>
    <row r="736" spans="1:15" outlineLevel="5" x14ac:dyDescent="0.25">
      <c r="A736" s="25">
        <v>726</v>
      </c>
      <c r="B736" s="7" t="s">
        <v>121</v>
      </c>
      <c r="C736" s="4" t="s">
        <v>679</v>
      </c>
      <c r="D736" s="4" t="s">
        <v>687</v>
      </c>
      <c r="E736" s="4" t="s">
        <v>122</v>
      </c>
      <c r="F736" s="4"/>
      <c r="G736" s="4"/>
      <c r="H736" s="4"/>
      <c r="I736" s="4"/>
      <c r="J736" s="4"/>
      <c r="K736" s="4"/>
      <c r="L736" s="6">
        <v>117.1</v>
      </c>
      <c r="M736" s="6">
        <v>0</v>
      </c>
      <c r="N736" s="6">
        <v>0</v>
      </c>
      <c r="O736" s="2"/>
    </row>
    <row r="737" spans="1:15" ht="51" outlineLevel="4" x14ac:dyDescent="0.25">
      <c r="A737" s="25">
        <v>727</v>
      </c>
      <c r="B737" s="7" t="s">
        <v>686</v>
      </c>
      <c r="C737" s="4" t="s">
        <v>679</v>
      </c>
      <c r="D737" s="4" t="s">
        <v>688</v>
      </c>
      <c r="E737" s="4"/>
      <c r="F737" s="4"/>
      <c r="G737" s="4"/>
      <c r="H737" s="4"/>
      <c r="I737" s="4"/>
      <c r="J737" s="4"/>
      <c r="K737" s="4"/>
      <c r="L737" s="6">
        <f>L738</f>
        <v>20.7</v>
      </c>
      <c r="M737" s="6">
        <f t="shared" ref="M737:N737" si="428">M738</f>
        <v>0</v>
      </c>
      <c r="N737" s="6">
        <f t="shared" si="428"/>
        <v>0</v>
      </c>
      <c r="O737" s="2"/>
    </row>
    <row r="738" spans="1:15" outlineLevel="5" x14ac:dyDescent="0.25">
      <c r="A738" s="25">
        <v>728</v>
      </c>
      <c r="B738" s="7" t="s">
        <v>121</v>
      </c>
      <c r="C738" s="4" t="s">
        <v>679</v>
      </c>
      <c r="D738" s="4" t="s">
        <v>688</v>
      </c>
      <c r="E738" s="4" t="s">
        <v>122</v>
      </c>
      <c r="F738" s="4"/>
      <c r="G738" s="4"/>
      <c r="H738" s="4"/>
      <c r="I738" s="4"/>
      <c r="J738" s="4"/>
      <c r="K738" s="4"/>
      <c r="L738" s="6">
        <v>20.7</v>
      </c>
      <c r="M738" s="6">
        <v>0</v>
      </c>
      <c r="N738" s="6">
        <v>0</v>
      </c>
      <c r="O738" s="2"/>
    </row>
    <row r="739" spans="1:15" s="19" customFormat="1" outlineLevel="1" x14ac:dyDescent="0.25">
      <c r="A739" s="24">
        <v>729</v>
      </c>
      <c r="B739" s="15" t="s">
        <v>689</v>
      </c>
      <c r="C739" s="16" t="s">
        <v>690</v>
      </c>
      <c r="D739" s="16"/>
      <c r="E739" s="16"/>
      <c r="F739" s="4"/>
      <c r="G739" s="4"/>
      <c r="H739" s="4"/>
      <c r="I739" s="4"/>
      <c r="J739" s="4"/>
      <c r="K739" s="4"/>
      <c r="L739" s="17">
        <f>L740+L744</f>
        <v>31864.920000000002</v>
      </c>
      <c r="M739" s="17">
        <f t="shared" ref="M739:N739" si="429">M740+M744</f>
        <v>33082.559999999998</v>
      </c>
      <c r="N739" s="17">
        <f t="shared" si="429"/>
        <v>32941.54</v>
      </c>
      <c r="O739" s="18"/>
    </row>
    <row r="740" spans="1:15" ht="38.25" outlineLevel="2" x14ac:dyDescent="0.25">
      <c r="A740" s="25">
        <v>730</v>
      </c>
      <c r="B740" s="7" t="s">
        <v>430</v>
      </c>
      <c r="C740" s="4" t="s">
        <v>690</v>
      </c>
      <c r="D740" s="4" t="s">
        <v>431</v>
      </c>
      <c r="E740" s="4"/>
      <c r="F740" s="4"/>
      <c r="G740" s="4"/>
      <c r="H740" s="4"/>
      <c r="I740" s="4"/>
      <c r="J740" s="4"/>
      <c r="K740" s="4"/>
      <c r="L740" s="6">
        <f>L741</f>
        <v>11069.95</v>
      </c>
      <c r="M740" s="6">
        <f t="shared" ref="M740:N740" si="430">M741</f>
        <v>11069.95</v>
      </c>
      <c r="N740" s="6">
        <f t="shared" si="430"/>
        <v>11069.95</v>
      </c>
      <c r="O740" s="2"/>
    </row>
    <row r="741" spans="1:15" ht="51" outlineLevel="3" x14ac:dyDescent="0.25">
      <c r="A741" s="25">
        <v>731</v>
      </c>
      <c r="B741" s="7" t="s">
        <v>476</v>
      </c>
      <c r="C741" s="4" t="s">
        <v>690</v>
      </c>
      <c r="D741" s="4" t="s">
        <v>477</v>
      </c>
      <c r="E741" s="4"/>
      <c r="F741" s="4"/>
      <c r="G741" s="4"/>
      <c r="H741" s="4"/>
      <c r="I741" s="4"/>
      <c r="J741" s="4"/>
      <c r="K741" s="4"/>
      <c r="L741" s="6">
        <f>L742</f>
        <v>11069.95</v>
      </c>
      <c r="M741" s="6">
        <f t="shared" ref="M741:N741" si="431">M742</f>
        <v>11069.95</v>
      </c>
      <c r="N741" s="6">
        <f t="shared" si="431"/>
        <v>11069.95</v>
      </c>
      <c r="O741" s="2"/>
    </row>
    <row r="742" spans="1:15" ht="51" outlineLevel="4" x14ac:dyDescent="0.25">
      <c r="A742" s="25">
        <v>732</v>
      </c>
      <c r="B742" s="7" t="s">
        <v>478</v>
      </c>
      <c r="C742" s="4" t="s">
        <v>690</v>
      </c>
      <c r="D742" s="4" t="s">
        <v>479</v>
      </c>
      <c r="E742" s="4"/>
      <c r="F742" s="4"/>
      <c r="G742" s="4"/>
      <c r="H742" s="4"/>
      <c r="I742" s="4"/>
      <c r="J742" s="4"/>
      <c r="K742" s="4"/>
      <c r="L742" s="6">
        <f>L743</f>
        <v>11069.95</v>
      </c>
      <c r="M742" s="6">
        <f t="shared" ref="M742:N742" si="432">M743</f>
        <v>11069.95</v>
      </c>
      <c r="N742" s="6">
        <f t="shared" si="432"/>
        <v>11069.95</v>
      </c>
      <c r="O742" s="2"/>
    </row>
    <row r="743" spans="1:15" outlineLevel="5" x14ac:dyDescent="0.25">
      <c r="A743" s="25">
        <v>733</v>
      </c>
      <c r="B743" s="7" t="s">
        <v>121</v>
      </c>
      <c r="C743" s="4" t="s">
        <v>690</v>
      </c>
      <c r="D743" s="4" t="s">
        <v>479</v>
      </c>
      <c r="E743" s="4" t="s">
        <v>122</v>
      </c>
      <c r="F743" s="4"/>
      <c r="G743" s="4"/>
      <c r="H743" s="4"/>
      <c r="I743" s="4"/>
      <c r="J743" s="4"/>
      <c r="K743" s="4"/>
      <c r="L743" s="6">
        <v>11069.95</v>
      </c>
      <c r="M743" s="6">
        <v>11069.95</v>
      </c>
      <c r="N743" s="6">
        <v>11069.95</v>
      </c>
      <c r="O743" s="2"/>
    </row>
    <row r="744" spans="1:15" ht="51" outlineLevel="2" x14ac:dyDescent="0.25">
      <c r="A744" s="25">
        <v>734</v>
      </c>
      <c r="B744" s="7" t="s">
        <v>505</v>
      </c>
      <c r="C744" s="4" t="s">
        <v>690</v>
      </c>
      <c r="D744" s="4" t="s">
        <v>506</v>
      </c>
      <c r="E744" s="4"/>
      <c r="F744" s="4"/>
      <c r="G744" s="4"/>
      <c r="H744" s="4"/>
      <c r="I744" s="4"/>
      <c r="J744" s="4"/>
      <c r="K744" s="4"/>
      <c r="L744" s="6">
        <f>L745</f>
        <v>20794.97</v>
      </c>
      <c r="M744" s="6">
        <f t="shared" ref="M744:N744" si="433">M745</f>
        <v>22012.61</v>
      </c>
      <c r="N744" s="6">
        <f t="shared" si="433"/>
        <v>21871.59</v>
      </c>
      <c r="O744" s="2"/>
    </row>
    <row r="745" spans="1:15" ht="38.25" outlineLevel="3" x14ac:dyDescent="0.25">
      <c r="A745" s="25">
        <v>735</v>
      </c>
      <c r="B745" s="7" t="s">
        <v>672</v>
      </c>
      <c r="C745" s="4" t="s">
        <v>690</v>
      </c>
      <c r="D745" s="4" t="s">
        <v>673</v>
      </c>
      <c r="E745" s="4"/>
      <c r="F745" s="4"/>
      <c r="G745" s="4"/>
      <c r="H745" s="4"/>
      <c r="I745" s="4"/>
      <c r="J745" s="4"/>
      <c r="K745" s="4"/>
      <c r="L745" s="6">
        <f>L746</f>
        <v>20794.97</v>
      </c>
      <c r="M745" s="6">
        <f t="shared" ref="M745:N745" si="434">M746</f>
        <v>22012.61</v>
      </c>
      <c r="N745" s="6">
        <f t="shared" si="434"/>
        <v>21871.59</v>
      </c>
      <c r="O745" s="2"/>
    </row>
    <row r="746" spans="1:15" ht="51" outlineLevel="4" x14ac:dyDescent="0.25">
      <c r="A746" s="25">
        <v>736</v>
      </c>
      <c r="B746" s="7" t="s">
        <v>674</v>
      </c>
      <c r="C746" s="4" t="s">
        <v>690</v>
      </c>
      <c r="D746" s="4" t="s">
        <v>675</v>
      </c>
      <c r="E746" s="4"/>
      <c r="F746" s="4"/>
      <c r="G746" s="4"/>
      <c r="H746" s="4"/>
      <c r="I746" s="4"/>
      <c r="J746" s="4"/>
      <c r="K746" s="4"/>
      <c r="L746" s="6">
        <f>L747</f>
        <v>20794.97</v>
      </c>
      <c r="M746" s="6">
        <f t="shared" ref="M746:N746" si="435">M747</f>
        <v>22012.61</v>
      </c>
      <c r="N746" s="6">
        <f t="shared" si="435"/>
        <v>21871.59</v>
      </c>
      <c r="O746" s="2"/>
    </row>
    <row r="747" spans="1:15" outlineLevel="5" x14ac:dyDescent="0.25">
      <c r="A747" s="25">
        <v>737</v>
      </c>
      <c r="B747" s="7" t="s">
        <v>127</v>
      </c>
      <c r="C747" s="4" t="s">
        <v>690</v>
      </c>
      <c r="D747" s="4" t="s">
        <v>675</v>
      </c>
      <c r="E747" s="4" t="s">
        <v>128</v>
      </c>
      <c r="F747" s="4"/>
      <c r="G747" s="4"/>
      <c r="H747" s="4"/>
      <c r="I747" s="4"/>
      <c r="J747" s="4"/>
      <c r="K747" s="4"/>
      <c r="L747" s="6">
        <v>20794.97</v>
      </c>
      <c r="M747" s="6">
        <v>22012.61</v>
      </c>
      <c r="N747" s="6">
        <v>21871.59</v>
      </c>
      <c r="O747" s="2"/>
    </row>
    <row r="748" spans="1:15" s="19" customFormat="1" x14ac:dyDescent="0.25">
      <c r="A748" s="24">
        <v>738</v>
      </c>
      <c r="B748" s="15" t="s">
        <v>691</v>
      </c>
      <c r="C748" s="16" t="s">
        <v>692</v>
      </c>
      <c r="D748" s="16"/>
      <c r="E748" s="16"/>
      <c r="F748" s="4"/>
      <c r="G748" s="4"/>
      <c r="H748" s="4"/>
      <c r="I748" s="4"/>
      <c r="J748" s="4"/>
      <c r="K748" s="4"/>
      <c r="L748" s="17">
        <f>L749+L754+L759</f>
        <v>5369.6</v>
      </c>
      <c r="M748" s="17">
        <f t="shared" ref="M748:N748" si="436">M749+M754+M759</f>
        <v>5490.5599999999995</v>
      </c>
      <c r="N748" s="17">
        <f t="shared" si="436"/>
        <v>5696.17</v>
      </c>
      <c r="O748" s="18"/>
    </row>
    <row r="749" spans="1:15" s="19" customFormat="1" outlineLevel="1" x14ac:dyDescent="0.25">
      <c r="A749" s="24">
        <v>739</v>
      </c>
      <c r="B749" s="15" t="s">
        <v>693</v>
      </c>
      <c r="C749" s="16" t="s">
        <v>694</v>
      </c>
      <c r="D749" s="16"/>
      <c r="E749" s="16"/>
      <c r="F749" s="4"/>
      <c r="G749" s="4"/>
      <c r="H749" s="4"/>
      <c r="I749" s="4"/>
      <c r="J749" s="4"/>
      <c r="K749" s="4"/>
      <c r="L749" s="17">
        <f>L750</f>
        <v>4524.84</v>
      </c>
      <c r="M749" s="17">
        <f t="shared" ref="M749:N749" si="437">M750</f>
        <v>4639.6499999999996</v>
      </c>
      <c r="N749" s="17">
        <f t="shared" si="437"/>
        <v>4824.22</v>
      </c>
      <c r="O749" s="18"/>
    </row>
    <row r="750" spans="1:15" ht="51" outlineLevel="2" x14ac:dyDescent="0.25">
      <c r="A750" s="25">
        <v>740</v>
      </c>
      <c r="B750" s="7" t="s">
        <v>143</v>
      </c>
      <c r="C750" s="4" t="s">
        <v>694</v>
      </c>
      <c r="D750" s="4" t="s">
        <v>144</v>
      </c>
      <c r="E750" s="4"/>
      <c r="F750" s="4"/>
      <c r="G750" s="4"/>
      <c r="H750" s="4"/>
      <c r="I750" s="4"/>
      <c r="J750" s="4"/>
      <c r="K750" s="4"/>
      <c r="L750" s="6">
        <f>L751</f>
        <v>4524.84</v>
      </c>
      <c r="M750" s="6">
        <f t="shared" ref="M750:N750" si="438">M751</f>
        <v>4639.6499999999996</v>
      </c>
      <c r="N750" s="6">
        <f t="shared" si="438"/>
        <v>4824.22</v>
      </c>
      <c r="O750" s="2"/>
    </row>
    <row r="751" spans="1:15" ht="38.25" outlineLevel="3" x14ac:dyDescent="0.25">
      <c r="A751" s="25">
        <v>741</v>
      </c>
      <c r="B751" s="7" t="s">
        <v>250</v>
      </c>
      <c r="C751" s="4" t="s">
        <v>694</v>
      </c>
      <c r="D751" s="4" t="s">
        <v>251</v>
      </c>
      <c r="E751" s="4"/>
      <c r="F751" s="4"/>
      <c r="G751" s="4"/>
      <c r="H751" s="4"/>
      <c r="I751" s="4"/>
      <c r="J751" s="4"/>
      <c r="K751" s="4"/>
      <c r="L751" s="6">
        <f>L752</f>
        <v>4524.84</v>
      </c>
      <c r="M751" s="6">
        <f t="shared" ref="M751:N751" si="439">M752</f>
        <v>4639.6499999999996</v>
      </c>
      <c r="N751" s="6">
        <f t="shared" si="439"/>
        <v>4824.22</v>
      </c>
      <c r="O751" s="2"/>
    </row>
    <row r="752" spans="1:15" ht="38.25" outlineLevel="4" x14ac:dyDescent="0.25">
      <c r="A752" s="25">
        <v>742</v>
      </c>
      <c r="B752" s="7" t="s">
        <v>695</v>
      </c>
      <c r="C752" s="4" t="s">
        <v>694</v>
      </c>
      <c r="D752" s="4" t="s">
        <v>696</v>
      </c>
      <c r="E752" s="4"/>
      <c r="F752" s="4"/>
      <c r="G752" s="4"/>
      <c r="H752" s="4"/>
      <c r="I752" s="4"/>
      <c r="J752" s="4"/>
      <c r="K752" s="4"/>
      <c r="L752" s="6">
        <f>L753</f>
        <v>4524.84</v>
      </c>
      <c r="M752" s="6">
        <f t="shared" ref="M752:N752" si="440">M753</f>
        <v>4639.6499999999996</v>
      </c>
      <c r="N752" s="6">
        <f t="shared" si="440"/>
        <v>4824.22</v>
      </c>
      <c r="O752" s="2"/>
    </row>
    <row r="753" spans="1:15" outlineLevel="5" x14ac:dyDescent="0.25">
      <c r="A753" s="25">
        <v>743</v>
      </c>
      <c r="B753" s="7" t="s">
        <v>127</v>
      </c>
      <c r="C753" s="4" t="s">
        <v>694</v>
      </c>
      <c r="D753" s="4" t="s">
        <v>696</v>
      </c>
      <c r="E753" s="4" t="s">
        <v>128</v>
      </c>
      <c r="F753" s="4"/>
      <c r="G753" s="4"/>
      <c r="H753" s="4"/>
      <c r="I753" s="4"/>
      <c r="J753" s="4"/>
      <c r="K753" s="4"/>
      <c r="L753" s="6">
        <v>4524.84</v>
      </c>
      <c r="M753" s="6">
        <v>4639.6499999999996</v>
      </c>
      <c r="N753" s="6">
        <v>4824.22</v>
      </c>
      <c r="O753" s="2"/>
    </row>
    <row r="754" spans="1:15" s="19" customFormat="1" outlineLevel="1" x14ac:dyDescent="0.25">
      <c r="A754" s="24">
        <v>744</v>
      </c>
      <c r="B754" s="15" t="s">
        <v>697</v>
      </c>
      <c r="C754" s="16" t="s">
        <v>698</v>
      </c>
      <c r="D754" s="16"/>
      <c r="E754" s="16"/>
      <c r="F754" s="4"/>
      <c r="G754" s="4"/>
      <c r="H754" s="4"/>
      <c r="I754" s="4"/>
      <c r="J754" s="4"/>
      <c r="K754" s="4"/>
      <c r="L754" s="17">
        <f>L755</f>
        <v>520.76</v>
      </c>
      <c r="M754" s="17">
        <f t="shared" ref="M754:N754" si="441">M755</f>
        <v>526.91</v>
      </c>
      <c r="N754" s="17">
        <f t="shared" si="441"/>
        <v>547.95000000000005</v>
      </c>
      <c r="O754" s="18"/>
    </row>
    <row r="755" spans="1:15" ht="51" outlineLevel="2" x14ac:dyDescent="0.25">
      <c r="A755" s="25">
        <v>745</v>
      </c>
      <c r="B755" s="7" t="s">
        <v>143</v>
      </c>
      <c r="C755" s="4" t="s">
        <v>698</v>
      </c>
      <c r="D755" s="4" t="s">
        <v>144</v>
      </c>
      <c r="E755" s="4"/>
      <c r="F755" s="4"/>
      <c r="G755" s="4"/>
      <c r="H755" s="4"/>
      <c r="I755" s="4"/>
      <c r="J755" s="4"/>
      <c r="K755" s="4"/>
      <c r="L755" s="6">
        <f>L756</f>
        <v>520.76</v>
      </c>
      <c r="M755" s="6">
        <f t="shared" ref="M755:N755" si="442">M756</f>
        <v>526.91</v>
      </c>
      <c r="N755" s="6">
        <f t="shared" si="442"/>
        <v>547.95000000000005</v>
      </c>
      <c r="O755" s="2"/>
    </row>
    <row r="756" spans="1:15" ht="38.25" outlineLevel="3" x14ac:dyDescent="0.25">
      <c r="A756" s="25">
        <v>746</v>
      </c>
      <c r="B756" s="7" t="s">
        <v>250</v>
      </c>
      <c r="C756" s="4" t="s">
        <v>698</v>
      </c>
      <c r="D756" s="4" t="s">
        <v>251</v>
      </c>
      <c r="E756" s="4"/>
      <c r="F756" s="4"/>
      <c r="G756" s="4"/>
      <c r="H756" s="4"/>
      <c r="I756" s="4"/>
      <c r="J756" s="4"/>
      <c r="K756" s="4"/>
      <c r="L756" s="6">
        <f>L757</f>
        <v>520.76</v>
      </c>
      <c r="M756" s="6">
        <f t="shared" ref="M756:N756" si="443">M757</f>
        <v>526.91</v>
      </c>
      <c r="N756" s="6">
        <f t="shared" si="443"/>
        <v>547.95000000000005</v>
      </c>
      <c r="O756" s="2"/>
    </row>
    <row r="757" spans="1:15" ht="38.25" outlineLevel="4" x14ac:dyDescent="0.25">
      <c r="A757" s="25">
        <v>747</v>
      </c>
      <c r="B757" s="7" t="s">
        <v>695</v>
      </c>
      <c r="C757" s="4" t="s">
        <v>698</v>
      </c>
      <c r="D757" s="4" t="s">
        <v>696</v>
      </c>
      <c r="E757" s="4"/>
      <c r="F757" s="4"/>
      <c r="G757" s="4"/>
      <c r="H757" s="4"/>
      <c r="I757" s="4"/>
      <c r="J757" s="4"/>
      <c r="K757" s="4"/>
      <c r="L757" s="6">
        <f>L758</f>
        <v>520.76</v>
      </c>
      <c r="M757" s="6">
        <f t="shared" ref="M757:N757" si="444">M758</f>
        <v>526.91</v>
      </c>
      <c r="N757" s="6">
        <f t="shared" si="444"/>
        <v>547.95000000000005</v>
      </c>
      <c r="O757" s="2"/>
    </row>
    <row r="758" spans="1:15" outlineLevel="5" x14ac:dyDescent="0.25">
      <c r="A758" s="25">
        <v>748</v>
      </c>
      <c r="B758" s="7" t="s">
        <v>127</v>
      </c>
      <c r="C758" s="4" t="s">
        <v>698</v>
      </c>
      <c r="D758" s="4" t="s">
        <v>696</v>
      </c>
      <c r="E758" s="4" t="s">
        <v>128</v>
      </c>
      <c r="F758" s="4"/>
      <c r="G758" s="4"/>
      <c r="H758" s="4"/>
      <c r="I758" s="4"/>
      <c r="J758" s="4"/>
      <c r="K758" s="4"/>
      <c r="L758" s="6">
        <v>520.76</v>
      </c>
      <c r="M758" s="6">
        <v>526.91</v>
      </c>
      <c r="N758" s="6">
        <v>547.95000000000005</v>
      </c>
      <c r="O758" s="2"/>
    </row>
    <row r="759" spans="1:15" s="19" customFormat="1" ht="25.5" outlineLevel="1" x14ac:dyDescent="0.25">
      <c r="A759" s="24">
        <v>749</v>
      </c>
      <c r="B759" s="15" t="s">
        <v>699</v>
      </c>
      <c r="C759" s="16" t="s">
        <v>700</v>
      </c>
      <c r="D759" s="16"/>
      <c r="E759" s="16"/>
      <c r="F759" s="4"/>
      <c r="G759" s="4"/>
      <c r="H759" s="4"/>
      <c r="I759" s="4"/>
      <c r="J759" s="4"/>
      <c r="K759" s="4"/>
      <c r="L759" s="17">
        <f>L760</f>
        <v>324</v>
      </c>
      <c r="M759" s="17">
        <f t="shared" ref="M759:N759" si="445">M760</f>
        <v>324</v>
      </c>
      <c r="N759" s="17">
        <f t="shared" si="445"/>
        <v>324</v>
      </c>
      <c r="O759" s="18"/>
    </row>
    <row r="760" spans="1:15" ht="51" outlineLevel="2" x14ac:dyDescent="0.25">
      <c r="A760" s="25">
        <v>750</v>
      </c>
      <c r="B760" s="7" t="s">
        <v>143</v>
      </c>
      <c r="C760" s="4" t="s">
        <v>700</v>
      </c>
      <c r="D760" s="4" t="s">
        <v>144</v>
      </c>
      <c r="E760" s="4"/>
      <c r="F760" s="4"/>
      <c r="G760" s="4"/>
      <c r="H760" s="4"/>
      <c r="I760" s="4"/>
      <c r="J760" s="4"/>
      <c r="K760" s="4"/>
      <c r="L760" s="6">
        <f>L761</f>
        <v>324</v>
      </c>
      <c r="M760" s="6">
        <f t="shared" ref="M760:N760" si="446">M761</f>
        <v>324</v>
      </c>
      <c r="N760" s="6">
        <f t="shared" si="446"/>
        <v>324</v>
      </c>
      <c r="O760" s="2"/>
    </row>
    <row r="761" spans="1:15" ht="38.25" outlineLevel="3" x14ac:dyDescent="0.25">
      <c r="A761" s="25">
        <v>751</v>
      </c>
      <c r="B761" s="7" t="s">
        <v>250</v>
      </c>
      <c r="C761" s="4" t="s">
        <v>700</v>
      </c>
      <c r="D761" s="4" t="s">
        <v>251</v>
      </c>
      <c r="E761" s="4"/>
      <c r="F761" s="4"/>
      <c r="G761" s="4"/>
      <c r="H761" s="4"/>
      <c r="I761" s="4"/>
      <c r="J761" s="4"/>
      <c r="K761" s="4"/>
      <c r="L761" s="6">
        <f>L762</f>
        <v>324</v>
      </c>
      <c r="M761" s="6">
        <f t="shared" ref="M761:N761" si="447">M762</f>
        <v>324</v>
      </c>
      <c r="N761" s="6">
        <f t="shared" si="447"/>
        <v>324</v>
      </c>
      <c r="O761" s="2"/>
    </row>
    <row r="762" spans="1:15" ht="102" outlineLevel="4" x14ac:dyDescent="0.25">
      <c r="A762" s="25">
        <v>752</v>
      </c>
      <c r="B762" s="7" t="s">
        <v>701</v>
      </c>
      <c r="C762" s="4" t="s">
        <v>700</v>
      </c>
      <c r="D762" s="4" t="s">
        <v>702</v>
      </c>
      <c r="E762" s="4"/>
      <c r="F762" s="4"/>
      <c r="G762" s="4"/>
      <c r="H762" s="4"/>
      <c r="I762" s="4"/>
      <c r="J762" s="4"/>
      <c r="K762" s="4"/>
      <c r="L762" s="6">
        <f>L763</f>
        <v>324</v>
      </c>
      <c r="M762" s="6">
        <f t="shared" ref="M762:N762" si="448">M763</f>
        <v>324</v>
      </c>
      <c r="N762" s="6">
        <f t="shared" si="448"/>
        <v>324</v>
      </c>
      <c r="O762" s="2"/>
    </row>
    <row r="763" spans="1:15" ht="38.25" outlineLevel="5" x14ac:dyDescent="0.25">
      <c r="A763" s="25">
        <v>753</v>
      </c>
      <c r="B763" s="7" t="s">
        <v>21</v>
      </c>
      <c r="C763" s="4" t="s">
        <v>700</v>
      </c>
      <c r="D763" s="4" t="s">
        <v>702</v>
      </c>
      <c r="E763" s="4" t="s">
        <v>22</v>
      </c>
      <c r="F763" s="4"/>
      <c r="G763" s="4"/>
      <c r="H763" s="4"/>
      <c r="I763" s="4"/>
      <c r="J763" s="4"/>
      <c r="K763" s="4"/>
      <c r="L763" s="6">
        <v>324</v>
      </c>
      <c r="M763" s="6">
        <v>324</v>
      </c>
      <c r="N763" s="6">
        <v>324</v>
      </c>
      <c r="O763" s="2"/>
    </row>
    <row r="764" spans="1:15" s="19" customFormat="1" ht="25.5" x14ac:dyDescent="0.25">
      <c r="A764" s="24">
        <v>754</v>
      </c>
      <c r="B764" s="15" t="s">
        <v>703</v>
      </c>
      <c r="C764" s="16" t="s">
        <v>704</v>
      </c>
      <c r="D764" s="16"/>
      <c r="E764" s="16"/>
      <c r="F764" s="4"/>
      <c r="G764" s="4"/>
      <c r="H764" s="4"/>
      <c r="I764" s="4"/>
      <c r="J764" s="4"/>
      <c r="K764" s="4"/>
      <c r="L764" s="17">
        <f>L765</f>
        <v>0.3</v>
      </c>
      <c r="M764" s="17">
        <f t="shared" ref="M764:N764" si="449">M765</f>
        <v>0.04</v>
      </c>
      <c r="N764" s="17">
        <f t="shared" si="449"/>
        <v>0</v>
      </c>
      <c r="O764" s="18"/>
    </row>
    <row r="765" spans="1:15" s="19" customFormat="1" ht="25.5" outlineLevel="1" x14ac:dyDescent="0.25">
      <c r="A765" s="24">
        <v>755</v>
      </c>
      <c r="B765" s="15" t="s">
        <v>705</v>
      </c>
      <c r="C765" s="16" t="s">
        <v>706</v>
      </c>
      <c r="D765" s="16"/>
      <c r="E765" s="16"/>
      <c r="F765" s="4"/>
      <c r="G765" s="4"/>
      <c r="H765" s="4"/>
      <c r="I765" s="4"/>
      <c r="J765" s="4"/>
      <c r="K765" s="4"/>
      <c r="L765" s="17">
        <f>L766</f>
        <v>0.3</v>
      </c>
      <c r="M765" s="17">
        <f t="shared" ref="M765:N765" si="450">M766</f>
        <v>0.04</v>
      </c>
      <c r="N765" s="17">
        <f t="shared" si="450"/>
        <v>0</v>
      </c>
      <c r="O765" s="18"/>
    </row>
    <row r="766" spans="1:15" ht="38.25" outlineLevel="2" x14ac:dyDescent="0.25">
      <c r="A766" s="25">
        <v>756</v>
      </c>
      <c r="B766" s="7" t="s">
        <v>41</v>
      </c>
      <c r="C766" s="4" t="s">
        <v>706</v>
      </c>
      <c r="D766" s="4" t="s">
        <v>42</v>
      </c>
      <c r="E766" s="4"/>
      <c r="F766" s="4"/>
      <c r="G766" s="4"/>
      <c r="H766" s="4"/>
      <c r="I766" s="4"/>
      <c r="J766" s="4"/>
      <c r="K766" s="4"/>
      <c r="L766" s="6">
        <f>L767</f>
        <v>0.3</v>
      </c>
      <c r="M766" s="6">
        <f t="shared" ref="M766:N766" si="451">M767</f>
        <v>0.04</v>
      </c>
      <c r="N766" s="6">
        <f t="shared" si="451"/>
        <v>0</v>
      </c>
      <c r="O766" s="2"/>
    </row>
    <row r="767" spans="1:15" ht="25.5" outlineLevel="3" x14ac:dyDescent="0.25">
      <c r="A767" s="25">
        <v>757</v>
      </c>
      <c r="B767" s="7" t="s">
        <v>707</v>
      </c>
      <c r="C767" s="4" t="s">
        <v>706</v>
      </c>
      <c r="D767" s="4" t="s">
        <v>708</v>
      </c>
      <c r="E767" s="4"/>
      <c r="F767" s="4"/>
      <c r="G767" s="4"/>
      <c r="H767" s="4"/>
      <c r="I767" s="4"/>
      <c r="J767" s="4"/>
      <c r="K767" s="4"/>
      <c r="L767" s="6">
        <f>L768</f>
        <v>0.3</v>
      </c>
      <c r="M767" s="6">
        <f t="shared" ref="M767:N767" si="452">M768</f>
        <v>0.04</v>
      </c>
      <c r="N767" s="6">
        <f t="shared" si="452"/>
        <v>0</v>
      </c>
      <c r="O767" s="2"/>
    </row>
    <row r="768" spans="1:15" ht="89.25" outlineLevel="4" x14ac:dyDescent="0.25">
      <c r="A768" s="25">
        <v>758</v>
      </c>
      <c r="B768" s="7" t="s">
        <v>709</v>
      </c>
      <c r="C768" s="4" t="s">
        <v>706</v>
      </c>
      <c r="D768" s="4" t="s">
        <v>710</v>
      </c>
      <c r="E768" s="4"/>
      <c r="F768" s="4"/>
      <c r="G768" s="4"/>
      <c r="H768" s="4"/>
      <c r="I768" s="4"/>
      <c r="J768" s="4"/>
      <c r="K768" s="4"/>
      <c r="L768" s="6">
        <f>L769</f>
        <v>0.3</v>
      </c>
      <c r="M768" s="6">
        <f t="shared" ref="M768:N768" si="453">M769</f>
        <v>0.04</v>
      </c>
      <c r="N768" s="6">
        <f t="shared" si="453"/>
        <v>0</v>
      </c>
      <c r="O768" s="2"/>
    </row>
    <row r="769" spans="1:15" outlineLevel="5" x14ac:dyDescent="0.25">
      <c r="A769" s="25">
        <v>759</v>
      </c>
      <c r="B769" s="8" t="s">
        <v>711</v>
      </c>
      <c r="C769" s="9" t="s">
        <v>706</v>
      </c>
      <c r="D769" s="9" t="s">
        <v>710</v>
      </c>
      <c r="E769" s="9" t="s">
        <v>712</v>
      </c>
      <c r="F769" s="9"/>
      <c r="G769" s="9"/>
      <c r="H769" s="9"/>
      <c r="I769" s="9"/>
      <c r="J769" s="9"/>
      <c r="K769" s="9"/>
      <c r="L769" s="10">
        <v>0.3</v>
      </c>
      <c r="M769" s="10">
        <v>0.04</v>
      </c>
      <c r="N769" s="10">
        <v>0</v>
      </c>
      <c r="O769" s="2"/>
    </row>
    <row r="770" spans="1:15" ht="12.75" customHeight="1" x14ac:dyDescent="0.25">
      <c r="A770" s="24">
        <v>760</v>
      </c>
      <c r="B770" s="35" t="s">
        <v>713</v>
      </c>
      <c r="C770" s="36"/>
      <c r="D770" s="36"/>
      <c r="E770" s="36"/>
      <c r="F770" s="37"/>
      <c r="G770" s="13"/>
      <c r="H770" s="13"/>
      <c r="I770" s="13"/>
      <c r="J770" s="13"/>
      <c r="K770" s="13"/>
      <c r="L770" s="14">
        <f>L11+L97+L158+L265+L392+L413+L573+L630+L638+L711+L748+L764</f>
        <v>3407326.64</v>
      </c>
      <c r="M770" s="14">
        <f>M11+M97+M158+M265+M392+M413+M573+M630+M638+M711+M748+M764</f>
        <v>3283495.2699999996</v>
      </c>
      <c r="N770" s="14">
        <f>N11+N97+N158+N265+N392+N413+N573+N630+N638+N711+N748+N764</f>
        <v>3124196.6499999994</v>
      </c>
      <c r="O770" s="2"/>
    </row>
    <row r="771" spans="1:15" ht="12.75" customHeight="1" x14ac:dyDescent="0.25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2"/>
    </row>
    <row r="772" spans="1:15" ht="15.2" customHeight="1" x14ac:dyDescent="0.25">
      <c r="B772" s="29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2"/>
    </row>
  </sheetData>
  <mergeCells count="10">
    <mergeCell ref="B772:N772"/>
    <mergeCell ref="A6:N6"/>
    <mergeCell ref="B7:N7"/>
    <mergeCell ref="B770:F770"/>
    <mergeCell ref="A8:A9"/>
    <mergeCell ref="B8:B9"/>
    <mergeCell ref="C8:C9"/>
    <mergeCell ref="D8:D9"/>
    <mergeCell ref="E8:E9"/>
    <mergeCell ref="L8:N8"/>
  </mergeCells>
  <pageMargins left="0.78740157480314965" right="0.59055118110236227" top="0.78740157480314965" bottom="0.59055118110236227" header="0.39370078740157483" footer="0.51181102362204722"/>
  <pageSetup paperSize="9" scale="115" firstPageNumber="24" fitToWidth="0" fitToHeight="0" orientation="landscape" blackAndWhite="1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02.01.2026&lt;/string&gt;&#10;  &lt;/DateInfo&gt;&#10;  &lt;Code&gt;SQUERY_ROSP_EXP&lt;/Code&gt;&#10;  &lt;ObjectCode&gt;SQUERY_ROSP_EXP&lt;/ObjectCode&gt;&#10;  &lt;DocName&gt;Вариант (новый от 13.11.2024 15_32_19)(Бюджетная роспись (расходы))&lt;/DocName&gt;&#10;  &lt;VariantName&gt;Вариант (новый от 13.11.2024 15:32:19)&lt;/VariantName&gt;&#10;  &lt;VariantLink&gt;23838936&lt;/VariantLink&gt;&#10;  &lt;ReportCode&gt;2D035DC72CC341C69B96B1019D007E&lt;/ReportCode&gt;&#10;  &lt;SvodReportLink xsi:nil=&quot;true&quot; /&gt;&#10;  &lt;ReportLink&gt;126921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0C45D4DD-B495-406B-ADDA-469D1633AB6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4</vt:lpstr>
      <vt:lpstr>Лист1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Матвеева Светлана Леонидовна</dc:creator>
  <cp:lastModifiedBy>Исмагилова Людмила Сергеевна</cp:lastModifiedBy>
  <cp:lastPrinted>2025-11-17T04:35:28Z</cp:lastPrinted>
  <dcterms:created xsi:type="dcterms:W3CDTF">2025-11-13T04:07:19Z</dcterms:created>
  <dcterms:modified xsi:type="dcterms:W3CDTF">2025-12-09T04:37:50Z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13.11.2024 15_32_19)(Бюджетная роспись (расходы))</vt:lpwstr>
  </property>
  <property fmtid="{D5CDD505-2E9C-101B-9397-08002B2CF9AE}" pid="3" name="Название отчета">
    <vt:lpwstr>Вариант (новый от 13.11.2024 15_32_19)(8).xlsx</vt:lpwstr>
  </property>
  <property fmtid="{D5CDD505-2E9C-101B-9397-08002B2CF9AE}" pid="4" name="Версия клиента">
    <vt:lpwstr>24.2.348.606 (.NET 4.7.2)</vt:lpwstr>
  </property>
  <property fmtid="{D5CDD505-2E9C-101B-9397-08002B2CF9AE}" pid="5" name="Версия базы">
    <vt:lpwstr>24.2.2421.373126326</vt:lpwstr>
  </property>
  <property fmtid="{D5CDD505-2E9C-101B-9397-08002B2CF9AE}" pid="6" name="Тип сервера">
    <vt:lpwstr>MSSQL</vt:lpwstr>
  </property>
  <property fmtid="{D5CDD505-2E9C-101B-9397-08002B2CF9AE}" pid="7" name="Сервер">
    <vt:lpwstr>qwer\new_sql_2012</vt:lpwstr>
  </property>
  <property fmtid="{D5CDD505-2E9C-101B-9397-08002B2CF9AE}" pid="8" name="База">
    <vt:lpwstr>bks2026mb</vt:lpwstr>
  </property>
  <property fmtid="{D5CDD505-2E9C-101B-9397-08002B2CF9AE}" pid="9" name="Пользователь">
    <vt:lpwstr>ks0190202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